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Autres\FSHA 2024\"/>
    </mc:Choice>
  </mc:AlternateContent>
  <bookViews>
    <workbookView xWindow="-120" yWindow="-120" windowWidth="29040" windowHeight="15840" tabRatio="599" firstSheet="3" activeTab="4"/>
  </bookViews>
  <sheets>
    <sheet name="PDC" sheetId="32" state="hidden" r:id="rId1"/>
    <sheet name="Modifs" sheetId="34" state="hidden" r:id="rId2"/>
    <sheet name="Sinc" sheetId="36" state="hidden" r:id="rId3"/>
    <sheet name="Data" sheetId="33" r:id="rId4"/>
    <sheet name="Protokoll" sheetId="27" r:id="rId5"/>
    <sheet name="Start_Départ" sheetId="28" r:id="rId6"/>
    <sheet name="Abwaage_Pesée" sheetId="29" r:id="rId7"/>
    <sheet name="Rangliste_classement" sheetId="30" r:id="rId8"/>
  </sheets>
  <definedNames>
    <definedName name="_xlnm._FilterDatabase" localSheetId="3" hidden="1">Data!$A$1:$G$701</definedName>
    <definedName name="_xlnm.Print_Area" localSheetId="4">Protokoll!$A$1:$AA$43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" i="36" l="1"/>
  <c r="F40" i="27" l="1"/>
  <c r="F38" i="27"/>
  <c r="F36" i="27"/>
  <c r="F34" i="27"/>
  <c r="F29" i="27"/>
  <c r="F28" i="27"/>
  <c r="F27" i="27"/>
  <c r="F26" i="27"/>
  <c r="F25" i="27"/>
  <c r="F24" i="27"/>
  <c r="F23" i="27"/>
  <c r="F22" i="27"/>
  <c r="F21" i="27"/>
  <c r="F20" i="27"/>
  <c r="F19" i="27"/>
  <c r="F18" i="27"/>
  <c r="F17" i="27"/>
  <c r="F16" i="27"/>
  <c r="F15" i="27"/>
  <c r="F14" i="27"/>
  <c r="F13" i="27"/>
  <c r="F12" i="27"/>
  <c r="F11" i="27"/>
  <c r="F10" i="27"/>
  <c r="F9" i="27"/>
  <c r="F8" i="27"/>
  <c r="F7" i="27"/>
  <c r="E29" i="27"/>
  <c r="AA29" i="27" s="1"/>
  <c r="E28" i="27"/>
  <c r="AA28" i="27" s="1"/>
  <c r="E27" i="27"/>
  <c r="AA27" i="27" s="1"/>
  <c r="E26" i="27"/>
  <c r="AA26" i="27" s="1"/>
  <c r="E25" i="27"/>
  <c r="AA25" i="27" s="1"/>
  <c r="E24" i="27"/>
  <c r="AA24" i="27" s="1"/>
  <c r="E23" i="27"/>
  <c r="AA23" i="27" s="1"/>
  <c r="E22" i="27"/>
  <c r="AA22" i="27" s="1"/>
  <c r="E21" i="27"/>
  <c r="AA21" i="27" s="1"/>
  <c r="E20" i="27"/>
  <c r="AA20" i="27" s="1"/>
  <c r="E19" i="27"/>
  <c r="AA19" i="27" s="1"/>
  <c r="E18" i="27"/>
  <c r="AA18" i="27" s="1"/>
  <c r="E17" i="27"/>
  <c r="AA17" i="27" s="1"/>
  <c r="E16" i="27"/>
  <c r="AA16" i="27" s="1"/>
  <c r="E15" i="27"/>
  <c r="AA15" i="27" s="1"/>
  <c r="E14" i="27"/>
  <c r="AA14" i="27" s="1"/>
  <c r="E13" i="27"/>
  <c r="AA13" i="27" s="1"/>
  <c r="E12" i="27"/>
  <c r="AA12" i="27" s="1"/>
  <c r="E11" i="27"/>
  <c r="AA11" i="27" s="1"/>
  <c r="E10" i="27"/>
  <c r="AA10" i="27" s="1"/>
  <c r="E9" i="27"/>
  <c r="AA9" i="27" s="1"/>
  <c r="E8" i="27"/>
  <c r="AA8" i="27" s="1"/>
  <c r="E7" i="27"/>
  <c r="AA7" i="27" s="1"/>
  <c r="D40" i="27"/>
  <c r="D38" i="27"/>
  <c r="D36" i="27"/>
  <c r="D34" i="27"/>
  <c r="D29" i="27"/>
  <c r="D28" i="27"/>
  <c r="D27" i="27"/>
  <c r="D26" i="27"/>
  <c r="D25" i="27"/>
  <c r="D24" i="27"/>
  <c r="D23" i="27"/>
  <c r="D22" i="27"/>
  <c r="D21" i="27"/>
  <c r="D20" i="27"/>
  <c r="D19" i="27"/>
  <c r="D18" i="27"/>
  <c r="D17" i="27"/>
  <c r="D16" i="27"/>
  <c r="D15" i="27"/>
  <c r="D14" i="27"/>
  <c r="D13" i="27"/>
  <c r="D12" i="27"/>
  <c r="D11" i="27"/>
  <c r="D10" i="27"/>
  <c r="D9" i="27"/>
  <c r="D8" i="27"/>
  <c r="D7" i="27"/>
  <c r="C40" i="27"/>
  <c r="C38" i="27"/>
  <c r="C36" i="27"/>
  <c r="C34" i="27"/>
  <c r="C29" i="27"/>
  <c r="C28" i="27"/>
  <c r="C27" i="27"/>
  <c r="C26" i="27"/>
  <c r="C25" i="27"/>
  <c r="C24" i="27"/>
  <c r="C23" i="27"/>
  <c r="C22" i="27"/>
  <c r="C21" i="27"/>
  <c r="C20" i="27"/>
  <c r="C19" i="27"/>
  <c r="C18" i="27"/>
  <c r="C17" i="27"/>
  <c r="C16" i="27"/>
  <c r="C15" i="27"/>
  <c r="C14" i="27"/>
  <c r="C13" i="27"/>
  <c r="C12" i="27"/>
  <c r="C11" i="27"/>
  <c r="C10" i="27"/>
  <c r="C9" i="27"/>
  <c r="C8" i="27"/>
  <c r="C7" i="27"/>
  <c r="B40" i="27"/>
  <c r="B38" i="27"/>
  <c r="B36" i="27"/>
  <c r="B34" i="27"/>
  <c r="B29" i="27"/>
  <c r="B28" i="27"/>
  <c r="B27" i="27"/>
  <c r="B26" i="27"/>
  <c r="B25" i="27"/>
  <c r="B24" i="27"/>
  <c r="B23" i="27"/>
  <c r="B22" i="27"/>
  <c r="B21" i="27"/>
  <c r="B20" i="27"/>
  <c r="B19" i="27"/>
  <c r="B18" i="27"/>
  <c r="B17" i="27"/>
  <c r="B16" i="27"/>
  <c r="B15" i="27"/>
  <c r="B14" i="27"/>
  <c r="B13" i="27"/>
  <c r="B12" i="27"/>
  <c r="B11" i="27"/>
  <c r="B10" i="27"/>
  <c r="B9" i="27"/>
  <c r="B8" i="27"/>
  <c r="B7" i="27"/>
  <c r="H40" i="27" l="1"/>
  <c r="G40" i="27"/>
  <c r="E40" i="27"/>
  <c r="H38" i="27"/>
  <c r="G38" i="27"/>
  <c r="E38" i="27"/>
  <c r="H36" i="27"/>
  <c r="G36" i="27"/>
  <c r="E36" i="27"/>
  <c r="H34" i="27"/>
  <c r="G34" i="27"/>
  <c r="E34" i="27"/>
  <c r="H29" i="27"/>
  <c r="AJ27" i="27"/>
  <c r="AL27" i="27" s="1"/>
  <c r="AI27" i="27"/>
  <c r="AK27" i="27"/>
  <c r="AG27" i="27"/>
  <c r="AC27" i="27"/>
  <c r="X27" i="27"/>
  <c r="P27" i="27"/>
  <c r="Z27" i="27" s="1"/>
  <c r="AH27" i="27" s="1"/>
  <c r="AE27" i="27"/>
  <c r="AJ26" i="27"/>
  <c r="AL26" i="27"/>
  <c r="AI26" i="27"/>
  <c r="AK26" i="27" s="1"/>
  <c r="AG26" i="27"/>
  <c r="AE26" i="27"/>
  <c r="AC26" i="27"/>
  <c r="X26" i="27"/>
  <c r="P26" i="27"/>
  <c r="H26" i="27"/>
  <c r="AD26" i="27"/>
  <c r="AF26" i="27" s="1"/>
  <c r="AJ25" i="27"/>
  <c r="AL25" i="27" s="1"/>
  <c r="AI25" i="27"/>
  <c r="AK25" i="27"/>
  <c r="AG25" i="27"/>
  <c r="AE25" i="27"/>
  <c r="AC25" i="27"/>
  <c r="X25" i="27"/>
  <c r="Z25" i="27" s="1"/>
  <c r="P25" i="27"/>
  <c r="H25" i="27"/>
  <c r="AD25" i="27"/>
  <c r="AF25" i="27" s="1"/>
  <c r="Z26" i="27"/>
  <c r="H27" i="27"/>
  <c r="AI7" i="27"/>
  <c r="AI8" i="27"/>
  <c r="AI9" i="27"/>
  <c r="AK9" i="27" s="1"/>
  <c r="AI10" i="27"/>
  <c r="AK10" i="27" s="1"/>
  <c r="AI11" i="27"/>
  <c r="AI12" i="27"/>
  <c r="AK12" i="27"/>
  <c r="AI13" i="27"/>
  <c r="AK13" i="27" s="1"/>
  <c r="AI14" i="27"/>
  <c r="AK14" i="27"/>
  <c r="AI15" i="27"/>
  <c r="AK15" i="27" s="1"/>
  <c r="AI16" i="27"/>
  <c r="AK16" i="27"/>
  <c r="AI17" i="27"/>
  <c r="AK17" i="27" s="1"/>
  <c r="AI18" i="27"/>
  <c r="AK18" i="27" s="1"/>
  <c r="AI19" i="27"/>
  <c r="AK19" i="27"/>
  <c r="AI20" i="27"/>
  <c r="AK20" i="27" s="1"/>
  <c r="AI21" i="27"/>
  <c r="AK21" i="27"/>
  <c r="AI22" i="27"/>
  <c r="AK22" i="27" s="1"/>
  <c r="AI23" i="27"/>
  <c r="AK23" i="27"/>
  <c r="AI24" i="27"/>
  <c r="AK24" i="27" s="1"/>
  <c r="AI28" i="27"/>
  <c r="AK28" i="27"/>
  <c r="AI29" i="27"/>
  <c r="AK29" i="27" s="1"/>
  <c r="AJ7" i="27"/>
  <c r="AL7" i="27" s="1"/>
  <c r="AJ8" i="27"/>
  <c r="AL8" i="27" s="1"/>
  <c r="AJ9" i="27"/>
  <c r="AL9" i="27" s="1"/>
  <c r="AJ10" i="27"/>
  <c r="AL10" i="27" s="1"/>
  <c r="AJ11" i="27"/>
  <c r="AL11" i="27" s="1"/>
  <c r="AJ12" i="27"/>
  <c r="AL12" i="27"/>
  <c r="AJ13" i="27"/>
  <c r="AL13" i="27" s="1"/>
  <c r="AJ14" i="27"/>
  <c r="AL14" i="27"/>
  <c r="AJ15" i="27"/>
  <c r="AL15" i="27" s="1"/>
  <c r="AJ16" i="27"/>
  <c r="AL16" i="27"/>
  <c r="AJ17" i="27"/>
  <c r="AL17" i="27" s="1"/>
  <c r="AJ18" i="27"/>
  <c r="AL18" i="27"/>
  <c r="AJ19" i="27"/>
  <c r="AL19" i="27" s="1"/>
  <c r="AJ20" i="27"/>
  <c r="AL20" i="27"/>
  <c r="AJ21" i="27"/>
  <c r="AL21" i="27" s="1"/>
  <c r="AJ22" i="27"/>
  <c r="AL22" i="27"/>
  <c r="AJ23" i="27"/>
  <c r="AL23" i="27" s="1"/>
  <c r="AJ24" i="27"/>
  <c r="AL24" i="27"/>
  <c r="AJ28" i="27"/>
  <c r="AL28" i="27" s="1"/>
  <c r="AJ29" i="27"/>
  <c r="AL29" i="27"/>
  <c r="AC7" i="27"/>
  <c r="AC8" i="27"/>
  <c r="C6" i="29"/>
  <c r="B6" i="29"/>
  <c r="A13" i="28"/>
  <c r="A24" i="28" s="1"/>
  <c r="A35" i="28" s="1"/>
  <c r="A46" i="28" s="1"/>
  <c r="A57" i="28" s="1"/>
  <c r="A68" i="28" s="1"/>
  <c r="A79" i="28" s="1"/>
  <c r="A90" i="28" s="1"/>
  <c r="A101" i="28" s="1"/>
  <c r="A112" i="28" s="1"/>
  <c r="A123" i="28" s="1"/>
  <c r="A134" i="28" s="1"/>
  <c r="A145" i="28" s="1"/>
  <c r="A156" i="28" s="1"/>
  <c r="K13" i="28"/>
  <c r="K24" i="28"/>
  <c r="K35" i="28" s="1"/>
  <c r="K46" i="28" s="1"/>
  <c r="K57" i="28" s="1"/>
  <c r="K68" i="28" s="1"/>
  <c r="K79" i="28" s="1"/>
  <c r="K90" i="28" s="1"/>
  <c r="K101" i="28" s="1"/>
  <c r="K112" i="28" s="1"/>
  <c r="K123" i="28" s="1"/>
  <c r="K134" i="28" s="1"/>
  <c r="K145" i="28" s="1"/>
  <c r="K156" i="28" s="1"/>
  <c r="P8" i="27"/>
  <c r="X8" i="27"/>
  <c r="AD8" i="27"/>
  <c r="AF8" i="27" s="1"/>
  <c r="H8" i="27" s="1"/>
  <c r="AC9" i="27"/>
  <c r="AD10" i="27"/>
  <c r="AC11" i="27"/>
  <c r="AD12" i="27"/>
  <c r="AF12" i="27" s="1"/>
  <c r="AC12" i="27"/>
  <c r="AD13" i="27"/>
  <c r="H13" i="27"/>
  <c r="AH14" i="27"/>
  <c r="AC14" i="27"/>
  <c r="AD16" i="27"/>
  <c r="P17" i="27"/>
  <c r="X17" i="27"/>
  <c r="Z17" i="27" s="1"/>
  <c r="AC17" i="27"/>
  <c r="P18" i="27"/>
  <c r="X18" i="27"/>
  <c r="AD20" i="27"/>
  <c r="AF20" i="27" s="1"/>
  <c r="AC20" i="27"/>
  <c r="AD21" i="27"/>
  <c r="AD23" i="27"/>
  <c r="AF23" i="27" s="1"/>
  <c r="P23" i="27"/>
  <c r="X23" i="27"/>
  <c r="AC23" i="27"/>
  <c r="AD24" i="27"/>
  <c r="AC24" i="27"/>
  <c r="AD28" i="27"/>
  <c r="P28" i="27"/>
  <c r="X28" i="27"/>
  <c r="AD29" i="27"/>
  <c r="P29" i="27"/>
  <c r="X29" i="27"/>
  <c r="P7" i="27"/>
  <c r="AG7" i="27"/>
  <c r="AG8" i="27"/>
  <c r="AG10" i="27"/>
  <c r="AG12" i="27"/>
  <c r="AG13" i="27"/>
  <c r="AG14" i="27"/>
  <c r="AG15" i="27"/>
  <c r="AG16" i="27"/>
  <c r="AG17" i="27"/>
  <c r="AG18" i="27"/>
  <c r="AG19" i="27"/>
  <c r="AG20" i="27"/>
  <c r="AG21" i="27"/>
  <c r="AG22" i="27"/>
  <c r="AG23" i="27"/>
  <c r="AG24" i="27"/>
  <c r="AG28" i="27"/>
  <c r="AG29" i="27"/>
  <c r="C5" i="29"/>
  <c r="AC10" i="27"/>
  <c r="AC13" i="27"/>
  <c r="AC15" i="27"/>
  <c r="AC16" i="27"/>
  <c r="AC18" i="27"/>
  <c r="AC19" i="27"/>
  <c r="AC21" i="27"/>
  <c r="AC22" i="27"/>
  <c r="AC28" i="27"/>
  <c r="AC29" i="27"/>
  <c r="H28" i="27"/>
  <c r="H24" i="27"/>
  <c r="H23" i="27"/>
  <c r="H22" i="27"/>
  <c r="H21" i="27"/>
  <c r="H20" i="27"/>
  <c r="H19" i="27"/>
  <c r="H18" i="27"/>
  <c r="H17" i="27"/>
  <c r="H15" i="27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14" i="29"/>
  <c r="B14" i="29"/>
  <c r="C13" i="29"/>
  <c r="B13" i="29"/>
  <c r="C12" i="29"/>
  <c r="B12" i="29"/>
  <c r="C11" i="29"/>
  <c r="B11" i="29"/>
  <c r="C10" i="29"/>
  <c r="B10" i="29"/>
  <c r="C9" i="29"/>
  <c r="B9" i="29"/>
  <c r="C8" i="29"/>
  <c r="B8" i="29"/>
  <c r="C7" i="29"/>
  <c r="B7" i="29"/>
  <c r="X7" i="27"/>
  <c r="P15" i="27"/>
  <c r="X15" i="27"/>
  <c r="Z15" i="27" s="1"/>
  <c r="P24" i="27"/>
  <c r="X24" i="27"/>
  <c r="P9" i="27"/>
  <c r="X9" i="27"/>
  <c r="P10" i="27"/>
  <c r="X10" i="27"/>
  <c r="P11" i="27"/>
  <c r="X11" i="27"/>
  <c r="Z11" i="27" s="1"/>
  <c r="AH11" i="27" s="1"/>
  <c r="P12" i="27"/>
  <c r="X12" i="27"/>
  <c r="P13" i="27"/>
  <c r="X13" i="27"/>
  <c r="P14" i="27"/>
  <c r="X14" i="27"/>
  <c r="P16" i="27"/>
  <c r="Z16" i="27" s="1"/>
  <c r="X16" i="27"/>
  <c r="P19" i="27"/>
  <c r="X19" i="27"/>
  <c r="P20" i="27"/>
  <c r="Z20" i="27" s="1"/>
  <c r="X20" i="27"/>
  <c r="P21" i="27"/>
  <c r="Z21" i="27" s="1"/>
  <c r="X21" i="27"/>
  <c r="P22" i="27"/>
  <c r="X22" i="27"/>
  <c r="AE15" i="27"/>
  <c r="AE19" i="27"/>
  <c r="AE29" i="27"/>
  <c r="I5" i="30"/>
  <c r="H5" i="30"/>
  <c r="E5" i="30"/>
  <c r="F5" i="30"/>
  <c r="G5" i="30"/>
  <c r="J5" i="30"/>
  <c r="K5" i="30"/>
  <c r="C5" i="30"/>
  <c r="B5" i="30"/>
  <c r="E3" i="30"/>
  <c r="C3" i="30"/>
  <c r="A3" i="30"/>
  <c r="AE23" i="27"/>
  <c r="AE21" i="27"/>
  <c r="AE12" i="27"/>
  <c r="AE24" i="27"/>
  <c r="AE13" i="27"/>
  <c r="AE28" i="27"/>
  <c r="AE22" i="27"/>
  <c r="AE20" i="27"/>
  <c r="AE18" i="27"/>
  <c r="AE17" i="27"/>
  <c r="A4" i="29"/>
  <c r="B5" i="29"/>
  <c r="AD7" i="27"/>
  <c r="AF7" i="27" s="1"/>
  <c r="C4" i="29"/>
  <c r="B4" i="29"/>
  <c r="AE16" i="27"/>
  <c r="H16" i="27"/>
  <c r="AE14" i="27"/>
  <c r="H14" i="27"/>
  <c r="Z13" i="27"/>
  <c r="Z14" i="27"/>
  <c r="Z23" i="27"/>
  <c r="H11" i="27"/>
  <c r="AE11" i="27"/>
  <c r="Z24" i="27"/>
  <c r="Z18" i="27"/>
  <c r="Z29" i="27"/>
  <c r="Z28" i="27"/>
  <c r="AG9" i="27"/>
  <c r="AG11" i="27"/>
  <c r="Z12" i="27"/>
  <c r="AE9" i="27"/>
  <c r="AK11" i="27"/>
  <c r="H12" i="27"/>
  <c r="Z10" i="27"/>
  <c r="AE10" i="27"/>
  <c r="Z9" i="27"/>
  <c r="Z8" i="27"/>
  <c r="AE8" i="27"/>
  <c r="Z19" i="27"/>
  <c r="Z22" i="27"/>
  <c r="Z7" i="27" l="1"/>
  <c r="AF21" i="27"/>
  <c r="AF16" i="27"/>
  <c r="AF13" i="27"/>
  <c r="AF29" i="27"/>
  <c r="AF28" i="27"/>
  <c r="AF10" i="27"/>
  <c r="H10" i="27" s="1"/>
  <c r="AF24" i="27"/>
  <c r="AM27" i="27"/>
  <c r="AM25" i="27"/>
  <c r="AK8" i="27"/>
  <c r="AM8" i="27" s="1"/>
  <c r="AM29" i="27"/>
  <c r="AM24" i="27"/>
  <c r="AM22" i="27"/>
  <c r="AM16" i="27"/>
  <c r="AM14" i="27"/>
  <c r="AM10" i="27"/>
  <c r="AM26" i="27"/>
  <c r="AM19" i="27"/>
  <c r="AM12" i="27"/>
  <c r="AM20" i="27"/>
  <c r="AM23" i="27"/>
  <c r="AM13" i="27"/>
  <c r="M27" i="28"/>
  <c r="AM28" i="27"/>
  <c r="AM18" i="27"/>
  <c r="AM9" i="27"/>
  <c r="AM15" i="27"/>
  <c r="AM11" i="27"/>
  <c r="AK7" i="27"/>
  <c r="AM7" i="27" s="1"/>
  <c r="AM17" i="27"/>
  <c r="AM21" i="27"/>
  <c r="G94" i="28"/>
  <c r="C4" i="28"/>
  <c r="C158" i="28"/>
  <c r="M59" i="28"/>
  <c r="G149" i="28"/>
  <c r="C37" i="28"/>
  <c r="M104" i="28"/>
  <c r="Q39" i="28"/>
  <c r="Q114" i="28"/>
  <c r="C114" i="28"/>
  <c r="L107" i="28"/>
  <c r="M83" i="28"/>
  <c r="B74" i="28"/>
  <c r="H13" i="28"/>
  <c r="C103" i="28"/>
  <c r="M105" i="28"/>
  <c r="C48" i="28"/>
  <c r="R101" i="28"/>
  <c r="AE7" i="27"/>
  <c r="C159" i="28"/>
  <c r="C138" i="28"/>
  <c r="G115" i="28"/>
  <c r="F107" i="28"/>
  <c r="Q61" i="28"/>
  <c r="Q137" i="28"/>
  <c r="M37" i="28"/>
  <c r="C61" i="28"/>
  <c r="Q72" i="28"/>
  <c r="G61" i="28"/>
  <c r="R79" i="28"/>
  <c r="Q115" i="28"/>
  <c r="F85" i="28"/>
  <c r="G4" i="28"/>
  <c r="R123" i="28"/>
  <c r="M5" i="28"/>
  <c r="L129" i="28"/>
  <c r="Q60" i="28"/>
  <c r="C127" i="28"/>
  <c r="C149" i="28"/>
  <c r="G137" i="28"/>
  <c r="H123" i="28"/>
  <c r="B118" i="28"/>
  <c r="F30" i="28"/>
  <c r="F41" i="28"/>
  <c r="R134" i="28"/>
  <c r="M159" i="28"/>
  <c r="C17" i="28"/>
  <c r="Q37" i="28"/>
  <c r="L52" i="28"/>
  <c r="M93" i="28"/>
  <c r="M48" i="28"/>
  <c r="C81" i="28"/>
  <c r="H79" i="28"/>
  <c r="G70" i="28"/>
  <c r="M49" i="28"/>
  <c r="H134" i="28"/>
  <c r="Q82" i="28"/>
  <c r="Q125" i="28"/>
  <c r="H24" i="28"/>
  <c r="G39" i="28"/>
  <c r="M6" i="28"/>
  <c r="Q127" i="28"/>
  <c r="M138" i="28"/>
  <c r="G38" i="28"/>
  <c r="M39" i="28"/>
  <c r="P85" i="28"/>
  <c r="F96" i="28"/>
  <c r="L85" i="28"/>
  <c r="C27" i="28"/>
  <c r="C26" i="28"/>
  <c r="B162" i="28"/>
  <c r="C160" i="28"/>
  <c r="G159" i="28"/>
  <c r="F151" i="28"/>
  <c r="G148" i="28"/>
  <c r="B140" i="28"/>
  <c r="C136" i="28"/>
  <c r="G127" i="28"/>
  <c r="G125" i="28"/>
  <c r="G114" i="28"/>
  <c r="F118" i="28"/>
  <c r="C104" i="28"/>
  <c r="C105" i="28"/>
  <c r="P19" i="28"/>
  <c r="M92" i="28"/>
  <c r="L118" i="28"/>
  <c r="F52" i="28"/>
  <c r="H46" i="28"/>
  <c r="P30" i="28"/>
  <c r="R68" i="28"/>
  <c r="G5" i="28"/>
  <c r="Q94" i="28"/>
  <c r="M158" i="28"/>
  <c r="L140" i="28"/>
  <c r="R90" i="28"/>
  <c r="G37" i="28"/>
  <c r="H90" i="28"/>
  <c r="M17" i="28"/>
  <c r="Q126" i="28"/>
  <c r="C5" i="28"/>
  <c r="L30" i="28"/>
  <c r="Q4" i="28"/>
  <c r="C60" i="28"/>
  <c r="B63" i="28"/>
  <c r="G16" i="28"/>
  <c r="Q136" i="28"/>
  <c r="L74" i="28"/>
  <c r="C16" i="28"/>
  <c r="M115" i="28"/>
  <c r="L96" i="28"/>
  <c r="R46" i="28"/>
  <c r="M28" i="28"/>
  <c r="P63" i="28"/>
  <c r="M127" i="28"/>
  <c r="L151" i="28"/>
  <c r="H2" i="28"/>
  <c r="C39" i="28"/>
  <c r="C15" i="28"/>
  <c r="Q159" i="28"/>
  <c r="G50" i="28"/>
  <c r="R57" i="28"/>
  <c r="M125" i="28"/>
  <c r="B96" i="28"/>
  <c r="C93" i="28"/>
  <c r="B85" i="28"/>
  <c r="M126" i="28"/>
  <c r="C83" i="28"/>
  <c r="M16" i="28"/>
  <c r="Q92" i="28"/>
  <c r="Q70" i="28"/>
  <c r="G27" i="28"/>
  <c r="Q48" i="28"/>
  <c r="R2" i="28"/>
  <c r="Q15" i="28"/>
  <c r="Q81" i="28"/>
  <c r="C82" i="28"/>
  <c r="F162" i="28"/>
  <c r="C147" i="28"/>
  <c r="F140" i="28"/>
  <c r="G126" i="28"/>
  <c r="C126" i="28"/>
  <c r="G116" i="28"/>
  <c r="H101" i="28"/>
  <c r="L63" i="28"/>
  <c r="G28" i="28"/>
  <c r="Q17" i="28"/>
  <c r="C38" i="28"/>
  <c r="P107" i="28"/>
  <c r="Q103" i="28"/>
  <c r="G72" i="28"/>
  <c r="G93" i="28"/>
  <c r="C70" i="28"/>
  <c r="G49" i="28"/>
  <c r="Q26" i="28"/>
  <c r="M72" i="28"/>
  <c r="M136" i="28"/>
  <c r="M148" i="28"/>
  <c r="M4" i="28"/>
  <c r="M137" i="28"/>
  <c r="C59" i="28"/>
  <c r="R13" i="28"/>
  <c r="Q138" i="28"/>
  <c r="M26" i="28"/>
  <c r="M103" i="28"/>
  <c r="C49" i="28"/>
  <c r="L19" i="28"/>
  <c r="P118" i="28"/>
  <c r="L8" i="28"/>
  <c r="P52" i="28"/>
  <c r="M50" i="28"/>
  <c r="P74" i="28"/>
  <c r="G82" i="28"/>
  <c r="P8" i="28"/>
  <c r="Q104" i="28"/>
  <c r="Q28" i="28"/>
  <c r="G48" i="28"/>
  <c r="C92" i="28"/>
  <c r="Q50" i="28"/>
  <c r="H57" i="28"/>
  <c r="M60" i="28"/>
  <c r="Q6" i="28"/>
  <c r="G92" i="28"/>
  <c r="M82" i="28"/>
  <c r="C72" i="28"/>
  <c r="M116" i="28"/>
  <c r="Q149" i="28"/>
  <c r="M71" i="28"/>
  <c r="B30" i="28"/>
  <c r="G60" i="28"/>
  <c r="Q38" i="28"/>
  <c r="H7" i="27"/>
  <c r="G6" i="28" s="1"/>
  <c r="G158" i="28"/>
  <c r="C148" i="28"/>
  <c r="G147" i="28"/>
  <c r="G136" i="28"/>
  <c r="B129" i="28"/>
  <c r="H112" i="28"/>
  <c r="G104" i="28"/>
  <c r="G105" i="28"/>
  <c r="B8" i="28"/>
  <c r="C28" i="28"/>
  <c r="F74" i="28"/>
  <c r="Q83" i="28"/>
  <c r="G83" i="28"/>
  <c r="B19" i="28"/>
  <c r="P162" i="28"/>
  <c r="H156" i="28"/>
  <c r="G160" i="28"/>
  <c r="B151" i="28"/>
  <c r="H145" i="28"/>
  <c r="G138" i="28"/>
  <c r="C137" i="28"/>
  <c r="C125" i="28"/>
  <c r="F129" i="28"/>
  <c r="C116" i="28"/>
  <c r="C115" i="28"/>
  <c r="G103" i="28"/>
  <c r="B107" i="28"/>
  <c r="M149" i="28"/>
  <c r="G26" i="28"/>
  <c r="Q116" i="28"/>
  <c r="F63" i="28"/>
  <c r="M147" i="28"/>
  <c r="Q160" i="28"/>
  <c r="M81" i="28"/>
  <c r="P151" i="28"/>
  <c r="C6" i="28"/>
  <c r="Q49" i="28"/>
  <c r="G59" i="28"/>
  <c r="M94" i="28"/>
  <c r="H68" i="28"/>
  <c r="L41" i="28"/>
  <c r="G71" i="28"/>
  <c r="C50" i="28"/>
  <c r="P41" i="28"/>
  <c r="M114" i="28"/>
  <c r="C71" i="28"/>
  <c r="Q93" i="28"/>
  <c r="P140" i="28"/>
  <c r="Q59" i="28"/>
  <c r="G15" i="28"/>
  <c r="M70" i="28"/>
  <c r="L162" i="28"/>
  <c r="C94" i="28"/>
  <c r="M160" i="28"/>
  <c r="Q105" i="28"/>
  <c r="M61" i="28"/>
  <c r="Q5" i="28"/>
  <c r="G81" i="28"/>
  <c r="R145" i="28"/>
  <c r="M15" i="28"/>
  <c r="Q148" i="28"/>
  <c r="B52" i="28"/>
  <c r="P96" i="28"/>
  <c r="R112" i="28"/>
  <c r="Q158" i="28"/>
  <c r="R24" i="28"/>
  <c r="R35" i="28"/>
  <c r="Q71" i="28"/>
  <c r="P129" i="28"/>
  <c r="R156" i="28"/>
  <c r="M38" i="28"/>
  <c r="H35" i="28"/>
  <c r="Q27" i="28"/>
  <c r="F19" i="28"/>
  <c r="B41" i="28"/>
  <c r="Q147" i="28"/>
  <c r="Q16" i="28"/>
  <c r="F8" i="28"/>
  <c r="AD27" i="27"/>
  <c r="AF27" i="27" s="1"/>
  <c r="AH25" i="27"/>
  <c r="A12" i="29"/>
  <c r="AH26" i="27"/>
  <c r="A15" i="29"/>
  <c r="A18" i="29"/>
  <c r="AH7" i="27"/>
  <c r="AH29" i="27"/>
  <c r="A11" i="29"/>
  <c r="AH13" i="27"/>
  <c r="AH10" i="27"/>
  <c r="A14" i="29"/>
  <c r="AH12" i="27"/>
  <c r="AH24" i="27"/>
  <c r="AH20" i="27"/>
  <c r="A5" i="29"/>
  <c r="A22" i="29"/>
  <c r="A7" i="29"/>
  <c r="AH8" i="27"/>
  <c r="AH21" i="27"/>
  <c r="AD14" i="27"/>
  <c r="AF14" i="27" s="1"/>
  <c r="AD18" i="27"/>
  <c r="AF18" i="27" s="1"/>
  <c r="AH18" i="27"/>
  <c r="AD11" i="27"/>
  <c r="AF11" i="27" s="1"/>
  <c r="AD19" i="27"/>
  <c r="AF19" i="27" s="1"/>
  <c r="AH19" i="27"/>
  <c r="AH16" i="27"/>
  <c r="AH23" i="27"/>
  <c r="A8" i="29"/>
  <c r="A9" i="29"/>
  <c r="A10" i="29"/>
  <c r="A13" i="29"/>
  <c r="A16" i="29"/>
  <c r="A17" i="29"/>
  <c r="A19" i="29"/>
  <c r="A20" i="29"/>
  <c r="A21" i="29"/>
  <c r="A23" i="29"/>
  <c r="A6" i="29"/>
  <c r="AD17" i="27"/>
  <c r="AF17" i="27" s="1"/>
  <c r="AH17" i="27"/>
  <c r="AH9" i="27"/>
  <c r="AD9" i="27"/>
  <c r="AF9" i="27" s="1"/>
  <c r="H9" i="27" s="1"/>
  <c r="G17" i="28" s="1"/>
  <c r="AH22" i="27"/>
  <c r="AD22" i="27"/>
  <c r="AF22" i="27" s="1"/>
  <c r="AH15" i="27"/>
  <c r="AD15" i="27"/>
  <c r="AF15" i="27" s="1"/>
  <c r="AH28" i="27"/>
  <c r="D8" i="30" l="1"/>
  <c r="D17" i="30"/>
  <c r="F12" i="30"/>
  <c r="I18" i="30"/>
  <c r="H30" i="30"/>
  <c r="H24" i="30"/>
  <c r="J24" i="30"/>
  <c r="G21" i="30"/>
  <c r="H18" i="30"/>
  <c r="F31" i="30"/>
  <c r="C27" i="30"/>
  <c r="J15" i="30"/>
  <c r="H12" i="30"/>
  <c r="I14" i="30"/>
  <c r="C6" i="30"/>
  <c r="I10" i="30"/>
  <c r="E17" i="30"/>
  <c r="I35" i="30"/>
  <c r="E25" i="30"/>
  <c r="J32" i="30"/>
  <c r="F22" i="30"/>
  <c r="K11" i="30"/>
  <c r="D32" i="30"/>
  <c r="B26" i="30"/>
  <c r="K29" i="30"/>
  <c r="D14" i="30"/>
  <c r="F7" i="30"/>
  <c r="K28" i="30"/>
  <c r="E20" i="30"/>
  <c r="K32" i="30"/>
  <c r="I26" i="30"/>
  <c r="E16" i="30"/>
  <c r="K22" i="30"/>
  <c r="F13" i="30"/>
  <c r="B34" i="30"/>
  <c r="D26" i="30"/>
  <c r="G24" i="30"/>
  <c r="G22" i="30"/>
  <c r="C11" i="30"/>
  <c r="B8" i="30"/>
  <c r="C16" i="30"/>
  <c r="E11" i="30"/>
  <c r="I33" i="30"/>
  <c r="J35" i="30"/>
  <c r="F10" i="30"/>
  <c r="D6" i="30"/>
  <c r="I27" i="30"/>
  <c r="E7" i="30"/>
  <c r="G30" i="30"/>
  <c r="B21" i="30"/>
  <c r="H27" i="30"/>
  <c r="E23" i="30"/>
  <c r="F11" i="30"/>
  <c r="C20" i="30"/>
  <c r="I32" i="30"/>
  <c r="G19" i="30"/>
  <c r="B20" i="30"/>
  <c r="K24" i="30"/>
  <c r="I19" i="30"/>
  <c r="G14" i="30"/>
  <c r="E9" i="30"/>
  <c r="B24" i="30"/>
  <c r="E18" i="30"/>
  <c r="G32" i="30"/>
  <c r="K13" i="30"/>
  <c r="D28" i="30"/>
  <c r="H9" i="30"/>
  <c r="I24" i="30"/>
  <c r="H10" i="30"/>
  <c r="D30" i="30"/>
  <c r="D15" i="30"/>
  <c r="F6" i="30"/>
  <c r="J34" i="30"/>
  <c r="H29" i="30"/>
  <c r="F24" i="30"/>
  <c r="E30" i="30"/>
  <c r="J10" i="30"/>
  <c r="C25" i="30"/>
  <c r="B10" i="30"/>
  <c r="J19" i="30"/>
  <c r="C34" i="30"/>
  <c r="H14" i="30"/>
  <c r="J28" i="30"/>
  <c r="G26" i="30"/>
  <c r="K7" i="30"/>
  <c r="D22" i="30"/>
  <c r="B6" i="30"/>
  <c r="K16" i="30"/>
  <c r="D31" i="30"/>
  <c r="I11" i="30"/>
  <c r="K25" i="30"/>
  <c r="G6" i="30"/>
  <c r="I20" i="30"/>
  <c r="K34" i="30"/>
  <c r="G15" i="30"/>
  <c r="I29" i="30"/>
  <c r="F21" i="30"/>
  <c r="H26" i="30"/>
  <c r="C7" i="30"/>
  <c r="J23" i="30"/>
  <c r="G18" i="30"/>
  <c r="I8" i="30"/>
  <c r="H32" i="30"/>
  <c r="J22" i="30"/>
  <c r="C13" i="30"/>
  <c r="B23" i="30"/>
  <c r="D27" i="30"/>
  <c r="F17" i="30"/>
  <c r="J20" i="30"/>
  <c r="H6" i="30"/>
  <c r="C26" i="30"/>
  <c r="J11" i="30"/>
  <c r="E31" i="30"/>
  <c r="C17" i="30"/>
  <c r="B35" i="30"/>
  <c r="E22" i="30"/>
  <c r="G12" i="30"/>
  <c r="B28" i="30"/>
  <c r="G27" i="30"/>
  <c r="I17" i="30"/>
  <c r="J8" i="30"/>
  <c r="J31" i="30"/>
  <c r="H25" i="30"/>
  <c r="F19" i="30"/>
  <c r="K14" i="30"/>
  <c r="G10" i="30"/>
  <c r="B14" i="30"/>
  <c r="G33" i="30"/>
  <c r="C29" i="30"/>
  <c r="I23" i="30"/>
  <c r="E19" i="30"/>
  <c r="J14" i="30"/>
  <c r="G9" i="30"/>
  <c r="B15" i="30"/>
  <c r="F33" i="30"/>
  <c r="C28" i="30"/>
  <c r="H23" i="30"/>
  <c r="D19" i="30"/>
  <c r="J13" i="30"/>
  <c r="F9" i="30"/>
  <c r="B16" i="30"/>
  <c r="D34" i="30"/>
  <c r="K19" i="30"/>
  <c r="B9" i="30"/>
  <c r="D25" i="30"/>
  <c r="K10" i="30"/>
  <c r="F30" i="30"/>
  <c r="D16" i="30"/>
  <c r="H35" i="30"/>
  <c r="H11" i="30"/>
  <c r="G35" i="30"/>
  <c r="J16" i="30"/>
  <c r="K30" i="30"/>
  <c r="C14" i="30"/>
  <c r="B22" i="30"/>
  <c r="E27" i="30"/>
  <c r="F18" i="30"/>
  <c r="H8" i="30"/>
  <c r="H31" i="30"/>
  <c r="I22" i="30"/>
  <c r="K18" i="30"/>
  <c r="F29" i="30"/>
  <c r="C23" i="30"/>
  <c r="C22" i="30"/>
  <c r="B30" i="30"/>
  <c r="H16" i="30"/>
  <c r="I30" i="30"/>
  <c r="K12" i="30"/>
  <c r="B32" i="30"/>
  <c r="I13" i="30"/>
  <c r="B29" i="30"/>
  <c r="F26" i="30"/>
  <c r="K20" i="30"/>
  <c r="D33" i="30"/>
  <c r="K31" i="30"/>
  <c r="J7" i="30"/>
  <c r="D35" i="30"/>
  <c r="I6" i="30"/>
  <c r="K27" i="30"/>
  <c r="B18" i="30"/>
  <c r="J17" i="30"/>
  <c r="E13" i="30"/>
  <c r="H17" i="30"/>
  <c r="J30" i="30"/>
  <c r="D12" i="30"/>
  <c r="E26" i="30"/>
  <c r="C12" i="30"/>
  <c r="D24" i="30"/>
  <c r="C8" i="30"/>
  <c r="E12" i="30"/>
  <c r="I7" i="30"/>
  <c r="G8" i="30"/>
  <c r="K9" i="30"/>
  <c r="E28" i="30"/>
  <c r="K21" i="30"/>
  <c r="G16" i="30"/>
  <c r="D7" i="30"/>
  <c r="G25" i="30"/>
  <c r="D20" i="30"/>
  <c r="H15" i="30"/>
  <c r="K23" i="30"/>
  <c r="C32" i="30"/>
  <c r="H21" i="30"/>
  <c r="F16" i="30"/>
  <c r="H7" i="30"/>
  <c r="J21" i="30"/>
  <c r="B31" i="30"/>
  <c r="G17" i="30"/>
  <c r="I31" i="30"/>
  <c r="D13" i="30"/>
  <c r="D29" i="30"/>
  <c r="K15" i="30"/>
  <c r="H34" i="30"/>
  <c r="H19" i="30"/>
  <c r="G13" i="30"/>
  <c r="E8" i="30"/>
  <c r="B33" i="30"/>
  <c r="G31" i="30"/>
  <c r="J33" i="30"/>
  <c r="F14" i="30"/>
  <c r="H28" i="30"/>
  <c r="D9" i="30"/>
  <c r="F23" i="30"/>
  <c r="B25" i="30"/>
  <c r="D18" i="30"/>
  <c r="F32" i="30"/>
  <c r="C30" i="30"/>
  <c r="G11" i="30"/>
  <c r="I25" i="30"/>
  <c r="E6" i="30"/>
  <c r="G20" i="30"/>
  <c r="I34" i="30"/>
  <c r="E15" i="30"/>
  <c r="G29" i="30"/>
  <c r="C10" i="30"/>
  <c r="E24" i="30"/>
  <c r="B17" i="30"/>
  <c r="C19" i="30"/>
  <c r="E33" i="30"/>
  <c r="J12" i="30"/>
  <c r="F35" i="30"/>
  <c r="B7" i="30"/>
  <c r="E32" i="30"/>
  <c r="C9" i="30"/>
  <c r="C31" i="30"/>
  <c r="F27" i="30"/>
  <c r="K6" i="30"/>
  <c r="E34" i="30"/>
  <c r="B13" i="30"/>
  <c r="K8" i="30"/>
  <c r="J26" i="30"/>
  <c r="C18" i="30"/>
  <c r="G28" i="30"/>
  <c r="E21" i="30"/>
  <c r="D21" i="30"/>
  <c r="F34" i="30"/>
  <c r="I15" i="30"/>
  <c r="J29" i="30"/>
  <c r="E10" i="30"/>
  <c r="I9" i="30"/>
  <c r="F28" i="30"/>
  <c r="E14" i="30"/>
  <c r="B11" i="30"/>
  <c r="K33" i="30"/>
  <c r="I28" i="30"/>
  <c r="G23" i="30"/>
  <c r="D11" i="30"/>
  <c r="F25" i="30"/>
  <c r="J6" i="30"/>
  <c r="C21" i="30"/>
  <c r="E35" i="30"/>
  <c r="I16" i="30"/>
  <c r="G34" i="30"/>
  <c r="F20" i="30"/>
  <c r="B12" i="30"/>
  <c r="J25" i="30"/>
  <c r="H20" i="30"/>
  <c r="F15" i="30"/>
  <c r="D10" i="30"/>
  <c r="D23" i="30"/>
  <c r="B27" i="30"/>
  <c r="K17" i="30"/>
  <c r="I12" i="30"/>
  <c r="K26" i="30"/>
  <c r="G7" i="30"/>
  <c r="I21" i="30"/>
  <c r="K35" i="30"/>
  <c r="H33" i="30"/>
  <c r="C15" i="30"/>
  <c r="E29" i="30"/>
  <c r="J9" i="30"/>
  <c r="C24" i="30"/>
  <c r="B19" i="30"/>
  <c r="J18" i="30"/>
  <c r="C33" i="30"/>
  <c r="H13" i="30"/>
  <c r="J27" i="30"/>
  <c r="F8" i="30"/>
  <c r="H22" i="30"/>
  <c r="C35" i="30"/>
</calcChain>
</file>

<file path=xl/comments1.xml><?xml version="1.0" encoding="utf-8"?>
<comments xmlns="http://schemas.openxmlformats.org/spreadsheetml/2006/main">
  <authors>
    <author>Christian Tobler</author>
  </authors>
  <commentList>
    <comment ref="C3" authorId="0" shapeId="0">
      <text>
        <r>
          <rPr>
            <b/>
            <sz val="9"/>
            <color indexed="81"/>
            <rFont val="Tahoma"/>
            <family val="2"/>
          </rPr>
          <t>Veranstaltung eintragen 
manifestation entrer</t>
        </r>
      </text>
    </comment>
    <comment ref="I3" authorId="0" shapeId="0">
      <text>
        <r>
          <rPr>
            <b/>
            <sz val="9"/>
            <color indexed="81"/>
            <rFont val="Tahoma"/>
            <family val="2"/>
          </rPr>
          <t>Ort eintragen 
ajouter un lieu</t>
        </r>
      </text>
    </comment>
    <comment ref="T3" authorId="0" shapeId="0">
      <text>
        <r>
          <rPr>
            <b/>
            <sz val="9"/>
            <color indexed="81"/>
            <rFont val="Tahoma"/>
            <family val="2"/>
          </rPr>
          <t>Datum eintragen 
date entrer</t>
        </r>
      </text>
    </comment>
    <comment ref="AA3" authorId="0" shapeId="0">
      <text>
        <r>
          <rPr>
            <b/>
            <sz val="9"/>
            <color indexed="81"/>
            <rFont val="Tahoma"/>
            <family val="2"/>
          </rPr>
          <t>Runde 1-3 eintragen rond 1-3 entrer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Athleten Nr. eintragen 
athlètes No. entrer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6" authorId="0" shapeId="0">
      <text>
        <r>
          <rPr>
            <b/>
            <sz val="9"/>
            <color indexed="81"/>
            <rFont val="Tahoma"/>
            <family val="2"/>
          </rPr>
          <t>Gewicht eintragen
poids entrer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1. Versuch eintragen
1. essai entrer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2. Versuch eintragen
2. essai entrer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6" authorId="0" shapeId="0">
      <text>
        <r>
          <rPr>
            <b/>
            <sz val="9"/>
            <color indexed="81"/>
            <rFont val="Tahoma"/>
            <family val="2"/>
          </rPr>
          <t>3. Versuch eintragen
3. essai entrer</t>
        </r>
      </text>
    </comment>
    <comment ref="R6" authorId="0" shapeId="0">
      <text>
        <r>
          <rPr>
            <b/>
            <sz val="9"/>
            <color indexed="81"/>
            <rFont val="Tahoma"/>
            <family val="2"/>
          </rPr>
          <t>1. Versuch eintragen
1. essai entrer</t>
        </r>
      </text>
    </comment>
    <comment ref="T6" authorId="0" shapeId="0">
      <text>
        <r>
          <rPr>
            <b/>
            <sz val="9"/>
            <color indexed="81"/>
            <rFont val="Tahoma"/>
            <family val="2"/>
          </rPr>
          <t>2. Versuch eintragen
2. essai entrer</t>
        </r>
      </text>
    </comment>
    <comment ref="V6" authorId="0" shapeId="0">
      <text>
        <r>
          <rPr>
            <b/>
            <sz val="9"/>
            <color indexed="81"/>
            <rFont val="Tahoma"/>
            <family val="2"/>
          </rPr>
          <t>3. Versuch eintragen
3. essai entrer</t>
        </r>
      </text>
    </comment>
  </commentList>
</comments>
</file>

<file path=xl/sharedStrings.xml><?xml version="1.0" encoding="utf-8"?>
<sst xmlns="http://schemas.openxmlformats.org/spreadsheetml/2006/main" count="3151" uniqueCount="754">
  <si>
    <t>Best</t>
  </si>
  <si>
    <t>kg</t>
  </si>
  <si>
    <t>Total</t>
  </si>
  <si>
    <t>Verein / Club</t>
  </si>
  <si>
    <t>Name / Nom</t>
  </si>
  <si>
    <t>Geb. / Ans</t>
  </si>
  <si>
    <t>Gewicht / Poids de corps</t>
  </si>
  <si>
    <t>1. Vers./Ess Reissen/Arraché</t>
  </si>
  <si>
    <t>1. Vers. /Ess Stossen/Jeté</t>
  </si>
  <si>
    <t>Vorname / Prénom</t>
  </si>
  <si>
    <t>Jahrgang / Anée</t>
  </si>
  <si>
    <t>Gewicht / Poids</t>
  </si>
  <si>
    <t>Kategorie / Catégorie</t>
  </si>
  <si>
    <t>V / E1</t>
  </si>
  <si>
    <t>V / E2</t>
  </si>
  <si>
    <t>V / E3</t>
  </si>
  <si>
    <t>Sinclair</t>
  </si>
  <si>
    <t>Reissen / Arraché</t>
  </si>
  <si>
    <t>Stossen / Jeté</t>
  </si>
  <si>
    <t xml:space="preserve">Abwägeliste / Protokoll de Pesée </t>
  </si>
  <si>
    <t>Unterschrift / Signature</t>
  </si>
  <si>
    <t>Startkarte / Carte de Départ</t>
  </si>
  <si>
    <t>Nr</t>
  </si>
  <si>
    <t>Veranstaltung  Manifestation</t>
  </si>
  <si>
    <t>Datum Date</t>
  </si>
  <si>
    <t>Ort   Lieu</t>
  </si>
  <si>
    <t>Geschlecht sexe</t>
  </si>
  <si>
    <t>Gültig J/O N</t>
  </si>
  <si>
    <t>Rangliste / Classement</t>
  </si>
  <si>
    <t>Rang rang</t>
  </si>
  <si>
    <t>Start-Nr.</t>
  </si>
  <si>
    <t>Startnummer Nombre de Départ</t>
  </si>
  <si>
    <t>Alter</t>
  </si>
  <si>
    <t>Meltzer</t>
  </si>
  <si>
    <t>Sinclair Max</t>
  </si>
  <si>
    <t>Jahr</t>
  </si>
  <si>
    <t>Männer</t>
  </si>
  <si>
    <t>Frauen</t>
  </si>
  <si>
    <t>Männer bis 32kg</t>
  </si>
  <si>
    <t>Frauen bis 28 kg</t>
  </si>
  <si>
    <t>Herren</t>
  </si>
  <si>
    <t xml:space="preserve">Frauen </t>
  </si>
  <si>
    <t>55 kg</t>
  </si>
  <si>
    <t>49 kg</t>
  </si>
  <si>
    <t>61 kg</t>
  </si>
  <si>
    <t>67 kg</t>
  </si>
  <si>
    <t>59 kg</t>
  </si>
  <si>
    <t>64 kg</t>
  </si>
  <si>
    <t>73 kg</t>
  </si>
  <si>
    <t>71 kg</t>
  </si>
  <si>
    <t>81 kg</t>
  </si>
  <si>
    <t>76 kg</t>
  </si>
  <si>
    <t>89 kg</t>
  </si>
  <si>
    <t>87 kg</t>
  </si>
  <si>
    <t>96 kg</t>
  </si>
  <si>
    <t>+87 kg</t>
  </si>
  <si>
    <t>102 kg</t>
  </si>
  <si>
    <t>109 kg</t>
  </si>
  <si>
    <t>+109 kg</t>
  </si>
  <si>
    <t>Name</t>
  </si>
  <si>
    <t>Vorname</t>
  </si>
  <si>
    <t>Verein</t>
  </si>
  <si>
    <t>Geschlecht</t>
  </si>
  <si>
    <t>Jahrgang</t>
  </si>
  <si>
    <t>Liga</t>
  </si>
  <si>
    <t>Yannick</t>
  </si>
  <si>
    <t>Tramelan</t>
  </si>
  <si>
    <t>M</t>
  </si>
  <si>
    <t>Tom</t>
  </si>
  <si>
    <t>Dany</t>
  </si>
  <si>
    <t>Joel</t>
  </si>
  <si>
    <t>Marc</t>
  </si>
  <si>
    <t>Rorschach</t>
  </si>
  <si>
    <t>Lausanne</t>
  </si>
  <si>
    <t>Lukas</t>
  </si>
  <si>
    <t>Timo</t>
  </si>
  <si>
    <t>Markus</t>
  </si>
  <si>
    <t>Florian</t>
  </si>
  <si>
    <t>Zyad</t>
  </si>
  <si>
    <t>Benjamin</t>
  </si>
  <si>
    <t>F</t>
  </si>
  <si>
    <t>F A</t>
  </si>
  <si>
    <t>Tina</t>
  </si>
  <si>
    <t>Nadine</t>
  </si>
  <si>
    <t>F B</t>
  </si>
  <si>
    <t>Melanie</t>
  </si>
  <si>
    <t>Nicole</t>
  </si>
  <si>
    <t>Lea</t>
  </si>
  <si>
    <t>Thierry</t>
  </si>
  <si>
    <t>David</t>
  </si>
  <si>
    <t>Nelson</t>
  </si>
  <si>
    <t>Edmond</t>
  </si>
  <si>
    <t>Tobias</t>
  </si>
  <si>
    <t>Marco</t>
  </si>
  <si>
    <t>Bard</t>
  </si>
  <si>
    <t>Samuel</t>
  </si>
  <si>
    <t>Jan</t>
  </si>
  <si>
    <t>Patrick</t>
  </si>
  <si>
    <t>Caroline</t>
  </si>
  <si>
    <t>Kimy</t>
  </si>
  <si>
    <t>Jolanda</t>
  </si>
  <si>
    <t>Olivia</t>
  </si>
  <si>
    <t>Monika</t>
  </si>
  <si>
    <t>Linda</t>
  </si>
  <si>
    <t>Ramona</t>
  </si>
  <si>
    <t>Anna</t>
  </si>
  <si>
    <t>Runde Rond</t>
  </si>
  <si>
    <t>Christophe</t>
  </si>
  <si>
    <t>Jonathan</t>
  </si>
  <si>
    <t>Robin</t>
  </si>
  <si>
    <t>Peter</t>
  </si>
  <si>
    <t>Daniel</t>
  </si>
  <si>
    <t>Roman</t>
  </si>
  <si>
    <t>Diego</t>
  </si>
  <si>
    <t>Urs</t>
  </si>
  <si>
    <t>Stefan</t>
  </si>
  <si>
    <t>Mertgün</t>
  </si>
  <si>
    <t>Andreas</t>
  </si>
  <si>
    <t>Philippe</t>
  </si>
  <si>
    <t>Giulia</t>
  </si>
  <si>
    <t>Libânia</t>
  </si>
  <si>
    <t>Servane</t>
  </si>
  <si>
    <t>Sandra</t>
  </si>
  <si>
    <t>Anja</t>
  </si>
  <si>
    <t>Patricia</t>
  </si>
  <si>
    <t>Tamara</t>
  </si>
  <si>
    <t>Franziska</t>
  </si>
  <si>
    <t>Rahel</t>
  </si>
  <si>
    <t>Xavier</t>
  </si>
  <si>
    <t>Stéphane</t>
  </si>
  <si>
    <t>Nicolas</t>
  </si>
  <si>
    <t>Martin</t>
  </si>
  <si>
    <t>Laurent</t>
  </si>
  <si>
    <t>Damien</t>
  </si>
  <si>
    <t>Ivo</t>
  </si>
  <si>
    <t>Jonas</t>
  </si>
  <si>
    <t>Tschan</t>
  </si>
  <si>
    <t>Schwander</t>
  </si>
  <si>
    <t>Termignone</t>
  </si>
  <si>
    <t>Windler</t>
  </si>
  <si>
    <t>Bucci</t>
  </si>
  <si>
    <t>Haddad</t>
  </si>
  <si>
    <t>Meister</t>
  </si>
  <si>
    <t>Tursic</t>
  </si>
  <si>
    <t>Lüthy</t>
  </si>
  <si>
    <t>Heer</t>
  </si>
  <si>
    <t>Duarte</t>
  </si>
  <si>
    <t>Basil</t>
  </si>
  <si>
    <t>Gröflin</t>
  </si>
  <si>
    <t>Da Rocha</t>
  </si>
  <si>
    <t>Notz</t>
  </si>
  <si>
    <t>Pellaton</t>
  </si>
  <si>
    <t>Sautebin</t>
  </si>
  <si>
    <t>Roulet</t>
  </si>
  <si>
    <t>Holzherr</t>
  </si>
  <si>
    <t>Jacot</t>
  </si>
  <si>
    <t>Carrard</t>
  </si>
  <si>
    <t>Röthlisberger</t>
  </si>
  <si>
    <t>Kern</t>
  </si>
  <si>
    <t>Yilmaz</t>
  </si>
  <si>
    <t>Graber</t>
  </si>
  <si>
    <t>Litzler</t>
  </si>
  <si>
    <t>Bräutigam</t>
  </si>
  <si>
    <t>Lutz</t>
  </si>
  <si>
    <t>Grassinger</t>
  </si>
  <si>
    <t>Güntert</t>
  </si>
  <si>
    <t>Schenk</t>
  </si>
  <si>
    <t>Bart</t>
  </si>
  <si>
    <t>Cueni</t>
  </si>
  <si>
    <t>Scheila</t>
  </si>
  <si>
    <t>Katrin</t>
  </si>
  <si>
    <t>Grenchen</t>
  </si>
  <si>
    <t>Leonardo</t>
  </si>
  <si>
    <t>Kok Sue</t>
  </si>
  <si>
    <t>Stirnemann</t>
  </si>
  <si>
    <t>Andrea</t>
  </si>
  <si>
    <t>Schwendimann</t>
  </si>
  <si>
    <t>Alexander</t>
  </si>
  <si>
    <t>45 kg</t>
  </si>
  <si>
    <t>Steinemann</t>
  </si>
  <si>
    <t>Bruno</t>
  </si>
  <si>
    <t>Chiara</t>
  </si>
  <si>
    <t>Matiaska</t>
  </si>
  <si>
    <t>Styger</t>
  </si>
  <si>
    <t>Daniela</t>
  </si>
  <si>
    <t>Firat</t>
  </si>
  <si>
    <t>Luca</t>
  </si>
  <si>
    <t>Joël</t>
  </si>
  <si>
    <t>Thomas</t>
  </si>
  <si>
    <t>Ysatis</t>
  </si>
  <si>
    <t>Pauline</t>
  </si>
  <si>
    <t>Scherzinger</t>
  </si>
  <si>
    <t>Le-Minh</t>
  </si>
  <si>
    <t>Eglin</t>
  </si>
  <si>
    <t>Court</t>
  </si>
  <si>
    <t>Chatelain</t>
  </si>
  <si>
    <t>Simon</t>
  </si>
  <si>
    <t>Frosio</t>
  </si>
  <si>
    <t>Diana</t>
  </si>
  <si>
    <t>Racine</t>
  </si>
  <si>
    <t>Noémie</t>
  </si>
  <si>
    <t>Marquis</t>
  </si>
  <si>
    <t>Laeticia</t>
  </si>
  <si>
    <t>Karp</t>
  </si>
  <si>
    <t>Lisa</t>
  </si>
  <si>
    <t>Fritschi</t>
  </si>
  <si>
    <t>Emanuel</t>
  </si>
  <si>
    <t>Lames</t>
  </si>
  <si>
    <t>Otto</t>
  </si>
  <si>
    <t>Wicki</t>
  </si>
  <si>
    <t>Michaela</t>
  </si>
  <si>
    <t>Zehtabchi</t>
  </si>
  <si>
    <t>Mandana</t>
  </si>
  <si>
    <t>Riesen</t>
  </si>
  <si>
    <t>Roland</t>
  </si>
  <si>
    <t>Zurfluh</t>
  </si>
  <si>
    <t>Pallas</t>
  </si>
  <si>
    <t>Clarke</t>
  </si>
  <si>
    <t>Claudio</t>
  </si>
  <si>
    <t>Büchler</t>
  </si>
  <si>
    <t>Num. pass.</t>
  </si>
  <si>
    <t>Luna</t>
  </si>
  <si>
    <t>Metelski</t>
  </si>
  <si>
    <t>Schneider</t>
  </si>
  <si>
    <t>Bernd</t>
  </si>
  <si>
    <t>Lydia</t>
  </si>
  <si>
    <t>Alexandra</t>
  </si>
  <si>
    <t>Schumacher</t>
  </si>
  <si>
    <t>Lucas</t>
  </si>
  <si>
    <t>Dominik</t>
  </si>
  <si>
    <t>Cervini</t>
  </si>
  <si>
    <t>Flubacher</t>
  </si>
  <si>
    <t>Straub</t>
  </si>
  <si>
    <t>Tardy</t>
  </si>
  <si>
    <t>Nathalie</t>
  </si>
  <si>
    <t>Verloes</t>
  </si>
  <si>
    <t>Titouan</t>
  </si>
  <si>
    <t>Aufdenblatten</t>
  </si>
  <si>
    <t>Attila</t>
  </si>
  <si>
    <t>Trösch</t>
  </si>
  <si>
    <t>Vorname 
/ Prénom</t>
  </si>
  <si>
    <t>Stossen / épaulé et jeté</t>
  </si>
  <si>
    <t>Reissen / arraché</t>
  </si>
  <si>
    <t>Kampfrichter / Arbitre:
(Name + Unterschrift)
(Nom + signature)</t>
  </si>
  <si>
    <t>Rekordprotokoll / Protocole de record</t>
  </si>
  <si>
    <t>Kruschitz</t>
  </si>
  <si>
    <t>Jana</t>
  </si>
  <si>
    <t>Isler</t>
  </si>
  <si>
    <t>Leonie</t>
  </si>
  <si>
    <t>Renilde</t>
  </si>
  <si>
    <t>Grob</t>
  </si>
  <si>
    <t>Viviane</t>
  </si>
  <si>
    <t>Gerosa</t>
  </si>
  <si>
    <t>Sabina</t>
  </si>
  <si>
    <t>Maggini</t>
  </si>
  <si>
    <t>Dalila</t>
  </si>
  <si>
    <t>Véronique</t>
  </si>
  <si>
    <t>Tanja</t>
  </si>
  <si>
    <t>Keller</t>
  </si>
  <si>
    <t>Gabriel</t>
  </si>
  <si>
    <t>Pauli</t>
  </si>
  <si>
    <t>Daniele</t>
  </si>
  <si>
    <t>Frei</t>
  </si>
  <si>
    <t>Kateg. / Catég.</t>
  </si>
  <si>
    <t>M/F</t>
  </si>
  <si>
    <t>J/A</t>
  </si>
  <si>
    <t>Gw/Pdc</t>
  </si>
  <si>
    <t>K/C</t>
  </si>
  <si>
    <t>Gesamt / Total</t>
  </si>
  <si>
    <t>Maggiore</t>
  </si>
  <si>
    <t>Ugo</t>
  </si>
  <si>
    <t>Zürich GKS</t>
  </si>
  <si>
    <t>Fluri</t>
  </si>
  <si>
    <t>Kurth</t>
  </si>
  <si>
    <t>Schmid</t>
  </si>
  <si>
    <t>Carmen</t>
  </si>
  <si>
    <t>Bledar</t>
  </si>
  <si>
    <t>Olivier</t>
  </si>
  <si>
    <t>Cassandra</t>
  </si>
  <si>
    <t>Freimann</t>
  </si>
  <si>
    <t>Jason</t>
  </si>
  <si>
    <t>Dominic</t>
  </si>
  <si>
    <t>Fragnière</t>
  </si>
  <si>
    <t>Vöge</t>
  </si>
  <si>
    <t>Luzern</t>
  </si>
  <si>
    <t>Catherine</t>
  </si>
  <si>
    <t>Häfliger</t>
  </si>
  <si>
    <t>Nadja</t>
  </si>
  <si>
    <t>Inglin-Pessina</t>
  </si>
  <si>
    <t>Erne</t>
  </si>
  <si>
    <t>Peyton</t>
  </si>
  <si>
    <t>Zürcher</t>
  </si>
  <si>
    <t>Vuilleumier</t>
  </si>
  <si>
    <t>Tristan</t>
  </si>
  <si>
    <t>Adam</t>
  </si>
  <si>
    <t>Molly</t>
  </si>
  <si>
    <t>Pegas</t>
  </si>
  <si>
    <t>Finn</t>
  </si>
  <si>
    <t>Gehrig</t>
  </si>
  <si>
    <t>Mike</t>
  </si>
  <si>
    <t>Mathys</t>
  </si>
  <si>
    <t>Sevcenko</t>
  </si>
  <si>
    <t>Stähli</t>
  </si>
  <si>
    <t>Raina</t>
  </si>
  <si>
    <t>Weich</t>
  </si>
  <si>
    <t>Ochsner</t>
  </si>
  <si>
    <t>Küng</t>
  </si>
  <si>
    <t>Beate</t>
  </si>
  <si>
    <t>Heizmann</t>
  </si>
  <si>
    <t>Ruiz</t>
  </si>
  <si>
    <t>Elena</t>
  </si>
  <si>
    <t>Rosa</t>
  </si>
  <si>
    <t>Riat</t>
  </si>
  <si>
    <t>Hackney</t>
  </si>
  <si>
    <t>Karen</t>
  </si>
  <si>
    <t>Steimle</t>
  </si>
  <si>
    <t>Hold</t>
  </si>
  <si>
    <t>Isabella</t>
  </si>
  <si>
    <t>Noëmi</t>
  </si>
  <si>
    <t>Willi</t>
  </si>
  <si>
    <t>Boschitz</t>
  </si>
  <si>
    <t>Satz</t>
  </si>
  <si>
    <t>Bialek</t>
  </si>
  <si>
    <t>Sauser</t>
  </si>
  <si>
    <t>Lilian</t>
  </si>
  <si>
    <t>Dylan</t>
  </si>
  <si>
    <t>Dorian</t>
  </si>
  <si>
    <t>Von Salis</t>
  </si>
  <si>
    <t>Andrey</t>
  </si>
  <si>
    <t>Rickert</t>
  </si>
  <si>
    <t>Rebecca</t>
  </si>
  <si>
    <t>Ivan</t>
  </si>
  <si>
    <t>Kiseleva</t>
  </si>
  <si>
    <t>Polina</t>
  </si>
  <si>
    <t>Moudjeb</t>
  </si>
  <si>
    <t>Bremtane</t>
  </si>
  <si>
    <t>Arnaud</t>
  </si>
  <si>
    <t>Arthur</t>
  </si>
  <si>
    <t>Wettkampfprotokoll / Feuille de Match</t>
  </si>
  <si>
    <t>Bramante</t>
  </si>
  <si>
    <t>Teresita</t>
  </si>
  <si>
    <t>Schaffner</t>
  </si>
  <si>
    <t>Brendan</t>
  </si>
  <si>
    <t>Voegelin</t>
  </si>
  <si>
    <t>Amélie</t>
  </si>
  <si>
    <t>Wyss</t>
  </si>
  <si>
    <t>Lorraine</t>
  </si>
  <si>
    <t>Schuerch</t>
  </si>
  <si>
    <t>Kevin</t>
  </si>
  <si>
    <t>Joyce</t>
  </si>
  <si>
    <t>Wirz</t>
  </si>
  <si>
    <t>Nazarova</t>
  </si>
  <si>
    <t>Marie</t>
  </si>
  <si>
    <t>M A</t>
  </si>
  <si>
    <t>Vis Nova</t>
  </si>
  <si>
    <t>Angela</t>
  </si>
  <si>
    <t>Blanchard</t>
  </si>
  <si>
    <t>SHP Moutier</t>
  </si>
  <si>
    <t>M B</t>
  </si>
  <si>
    <t>Lab</t>
  </si>
  <si>
    <t>Antoine</t>
  </si>
  <si>
    <t>Alexandre</t>
  </si>
  <si>
    <t>Müller</t>
  </si>
  <si>
    <t>Benedetti</t>
  </si>
  <si>
    <t>Salama</t>
  </si>
  <si>
    <t>Pitteloud</t>
  </si>
  <si>
    <t>Sarah</t>
  </si>
  <si>
    <t>Jeusset</t>
  </si>
  <si>
    <t>Neila</t>
  </si>
  <si>
    <t>Marlène</t>
  </si>
  <si>
    <t>Zychowski</t>
  </si>
  <si>
    <t>Schenkel</t>
  </si>
  <si>
    <t>Manuela</t>
  </si>
  <si>
    <t>Bernadette</t>
  </si>
  <si>
    <t>Delmenico</t>
  </si>
  <si>
    <t>Stix</t>
  </si>
  <si>
    <t>Dragica</t>
  </si>
  <si>
    <t>Natascha</t>
  </si>
  <si>
    <t>Imhof</t>
  </si>
  <si>
    <t>Martins</t>
  </si>
  <si>
    <t>Juliana</t>
  </si>
  <si>
    <t>Claire</t>
  </si>
  <si>
    <t>Kellenberger</t>
  </si>
  <si>
    <t>Katia</t>
  </si>
  <si>
    <t>Michelin</t>
  </si>
  <si>
    <t>Zélie</t>
  </si>
  <si>
    <t>Vallat</t>
  </si>
  <si>
    <t>Da Costa</t>
  </si>
  <si>
    <t>Beuchat</t>
  </si>
  <si>
    <t>Coralie</t>
  </si>
  <si>
    <t>Borel</t>
  </si>
  <si>
    <t>Maud</t>
  </si>
  <si>
    <t>Briand</t>
  </si>
  <si>
    <t>Alyssa</t>
  </si>
  <si>
    <t>Plüss</t>
  </si>
  <si>
    <t>Jeanette</t>
  </si>
  <si>
    <t>Dutz</t>
  </si>
  <si>
    <t>Maike</t>
  </si>
  <si>
    <t>Leuenberger</t>
  </si>
  <si>
    <t>Thern</t>
  </si>
  <si>
    <t>Romane</t>
  </si>
  <si>
    <t>Stoffel</t>
  </si>
  <si>
    <t>Martino</t>
  </si>
  <si>
    <t>Neyer</t>
  </si>
  <si>
    <t>Gysin</t>
  </si>
  <si>
    <t>Ramon</t>
  </si>
  <si>
    <t>Flury</t>
  </si>
  <si>
    <t>Jean-Noël</t>
  </si>
  <si>
    <t>Donat</t>
  </si>
  <si>
    <t>Kämpf</t>
  </si>
  <si>
    <t>Cédric</t>
  </si>
  <si>
    <t>Loua</t>
  </si>
  <si>
    <t>Fernand</t>
  </si>
  <si>
    <t>Von Hösslin</t>
  </si>
  <si>
    <t>Echavarria</t>
  </si>
  <si>
    <t>Christof</t>
  </si>
  <si>
    <t>Zwettler</t>
  </si>
  <si>
    <t>Dimitri</t>
  </si>
  <si>
    <t>Audineau</t>
  </si>
  <si>
    <t>Fabien</t>
  </si>
  <si>
    <t>m</t>
  </si>
  <si>
    <t>Hostettler</t>
  </si>
  <si>
    <t>Romain</t>
  </si>
  <si>
    <t>Meyerhans</t>
  </si>
  <si>
    <t>Maraffio</t>
  </si>
  <si>
    <t>Easland</t>
  </si>
  <si>
    <t>Erin</t>
  </si>
  <si>
    <t>Stoll</t>
  </si>
  <si>
    <t>Michael</t>
  </si>
  <si>
    <t>Mani</t>
  </si>
  <si>
    <t>Lavanchy</t>
  </si>
  <si>
    <t>Hernan</t>
  </si>
  <si>
    <t>Etter</t>
  </si>
  <si>
    <t>Elias</t>
  </si>
  <si>
    <t>Adrien</t>
  </si>
  <si>
    <t>Elia</t>
  </si>
  <si>
    <t>Bern SC</t>
  </si>
  <si>
    <t>Sabine</t>
  </si>
  <si>
    <t>Aga</t>
  </si>
  <si>
    <t>Heilgeist</t>
  </si>
  <si>
    <t>Huynh</t>
  </si>
  <si>
    <t>Van Roost</t>
  </si>
  <si>
    <t>Niemand</t>
  </si>
  <si>
    <t>De Iuliis</t>
  </si>
  <si>
    <t>Mariot</t>
  </si>
  <si>
    <t>Rom</t>
  </si>
  <si>
    <t>Suchet</t>
  </si>
  <si>
    <t>Witzig</t>
  </si>
  <si>
    <t>Kunz</t>
  </si>
  <si>
    <t>Vaucher</t>
  </si>
  <si>
    <t>Romario</t>
  </si>
  <si>
    <t>Trachsel</t>
  </si>
  <si>
    <t>Sabrina</t>
  </si>
  <si>
    <t>Eddy</t>
  </si>
  <si>
    <t>Glauser</t>
  </si>
  <si>
    <t>Sébastien</t>
  </si>
  <si>
    <t>Panzeri</t>
  </si>
  <si>
    <t>Matteo</t>
  </si>
  <si>
    <t>Wicherski</t>
  </si>
  <si>
    <t>Aleksander</t>
  </si>
  <si>
    <t>Ribaric</t>
  </si>
  <si>
    <t>Neza</t>
  </si>
  <si>
    <t>Opperer</t>
  </si>
  <si>
    <t>Eileen</t>
  </si>
  <si>
    <t>Ruffiner</t>
  </si>
  <si>
    <t>Algburi</t>
  </si>
  <si>
    <t>Sahar</t>
  </si>
  <si>
    <t>Zaharna</t>
  </si>
  <si>
    <t>Keanu</t>
  </si>
  <si>
    <t>Geringer</t>
  </si>
  <si>
    <t>Jänsch</t>
  </si>
  <si>
    <t>Mareike</t>
  </si>
  <si>
    <t>Nyffeler</t>
  </si>
  <si>
    <t>Matthias</t>
  </si>
  <si>
    <t>Bassin</t>
  </si>
  <si>
    <t>Marylou</t>
  </si>
  <si>
    <t>Neuchâtel Force</t>
  </si>
  <si>
    <t>Raguth</t>
  </si>
  <si>
    <t>Hofer</t>
  </si>
  <si>
    <t>Sven</t>
  </si>
  <si>
    <t>Neo</t>
  </si>
  <si>
    <t>Heidelberger</t>
  </si>
  <si>
    <t>Angie</t>
  </si>
  <si>
    <t>Maître</t>
  </si>
  <si>
    <t>Greppin</t>
  </si>
  <si>
    <t>Künzler</t>
  </si>
  <si>
    <t>Wolf</t>
  </si>
  <si>
    <t>Forfer</t>
  </si>
  <si>
    <t xml:space="preserve">Amrhein </t>
  </si>
  <si>
    <t>Miarelli</t>
  </si>
  <si>
    <t>Laila</t>
  </si>
  <si>
    <t xml:space="preserve">Locher </t>
  </si>
  <si>
    <t>Anthamatten</t>
  </si>
  <si>
    <t>F G1.L1</t>
  </si>
  <si>
    <t>Rodriguez Iturino</t>
  </si>
  <si>
    <t>Claudia</t>
  </si>
  <si>
    <t>Baechler</t>
  </si>
  <si>
    <t>Perrier</t>
  </si>
  <si>
    <t>Maxime</t>
  </si>
  <si>
    <t>F G1.L2</t>
  </si>
  <si>
    <t>Carrera</t>
  </si>
  <si>
    <t>Radford</t>
  </si>
  <si>
    <t>Joelle</t>
  </si>
  <si>
    <t xml:space="preserve">Borel </t>
  </si>
  <si>
    <t>Russo</t>
  </si>
  <si>
    <t>Rita</t>
  </si>
  <si>
    <t>Rittiner</t>
  </si>
  <si>
    <t>Clara</t>
  </si>
  <si>
    <t>Nastasia</t>
  </si>
  <si>
    <t>Nadalin</t>
  </si>
  <si>
    <t>Cristina</t>
  </si>
  <si>
    <t>Storti</t>
  </si>
  <si>
    <t>F G2.L1</t>
  </si>
  <si>
    <t>F G2.L2</t>
  </si>
  <si>
    <t xml:space="preserve">Dury </t>
  </si>
  <si>
    <t>Kruth</t>
  </si>
  <si>
    <t>Lily</t>
  </si>
  <si>
    <t xml:space="preserve">Kurt </t>
  </si>
  <si>
    <t>Boldini</t>
  </si>
  <si>
    <t>Shanilla</t>
  </si>
  <si>
    <t>Burke</t>
  </si>
  <si>
    <t>F G3.L1</t>
  </si>
  <si>
    <t>Moule</t>
  </si>
  <si>
    <t>Bader</t>
  </si>
  <si>
    <t>Kim</t>
  </si>
  <si>
    <t>Schwaier</t>
  </si>
  <si>
    <t>Pamela</t>
  </si>
  <si>
    <t>F G3.L2</t>
  </si>
  <si>
    <t>Bubendorf</t>
  </si>
  <si>
    <t>Livia</t>
  </si>
  <si>
    <t>Soler Weinmann</t>
  </si>
  <si>
    <t>Eva</t>
  </si>
  <si>
    <t>Hartmann</t>
  </si>
  <si>
    <t>Kay</t>
  </si>
  <si>
    <t>Emily</t>
  </si>
  <si>
    <t>F G4.L1</t>
  </si>
  <si>
    <t xml:space="preserve">Martina </t>
  </si>
  <si>
    <t>Ronja</t>
  </si>
  <si>
    <t>Ten Siethoff</t>
  </si>
  <si>
    <t>Shani</t>
  </si>
  <si>
    <t>Zerndt</t>
  </si>
  <si>
    <t>Kalkman</t>
  </si>
  <si>
    <t>Galle</t>
  </si>
  <si>
    <t>Stefanie</t>
  </si>
  <si>
    <t>F G4.L2</t>
  </si>
  <si>
    <t xml:space="preserve">Truffer </t>
  </si>
  <si>
    <t>Schuler</t>
  </si>
  <si>
    <t>Sina</t>
  </si>
  <si>
    <t>Bachmann</t>
  </si>
  <si>
    <t>Valeria</t>
  </si>
  <si>
    <t xml:space="preserve">Graber </t>
  </si>
  <si>
    <t>Melchionna</t>
  </si>
  <si>
    <t>Elea</t>
  </si>
  <si>
    <t>Dosenbach</t>
  </si>
  <si>
    <t>Avdiraj</t>
  </si>
  <si>
    <t>Poirier</t>
  </si>
  <si>
    <t>Mathieu</t>
  </si>
  <si>
    <t>Oliver</t>
  </si>
  <si>
    <t>Oezveren</t>
  </si>
  <si>
    <t>Desoomer</t>
  </si>
  <si>
    <t>Paul</t>
  </si>
  <si>
    <t>Käch</t>
  </si>
  <si>
    <t>Matheo</t>
  </si>
  <si>
    <t>Akin</t>
  </si>
  <si>
    <t>Oguzhan</t>
  </si>
  <si>
    <t xml:space="preserve">Duport </t>
  </si>
  <si>
    <t>M G1.L1</t>
  </si>
  <si>
    <t>Monginy</t>
  </si>
  <si>
    <t>Steve</t>
  </si>
  <si>
    <t>Hotelier</t>
  </si>
  <si>
    <t>Bilau</t>
  </si>
  <si>
    <t>Loic</t>
  </si>
  <si>
    <t>Jacques</t>
  </si>
  <si>
    <t>Félix</t>
  </si>
  <si>
    <t>M G1.L2</t>
  </si>
  <si>
    <t xml:space="preserve">Moiret </t>
  </si>
  <si>
    <t>Stöckli</t>
  </si>
  <si>
    <t>Bastian</t>
  </si>
  <si>
    <t>Ali</t>
  </si>
  <si>
    <t>Ayaz</t>
  </si>
  <si>
    <t>Tomar</t>
  </si>
  <si>
    <t>Saurabh</t>
  </si>
  <si>
    <t>Wasser</t>
  </si>
  <si>
    <t>Valentin</t>
  </si>
  <si>
    <t>Crescoli</t>
  </si>
  <si>
    <t>Richard</t>
  </si>
  <si>
    <t>Anthony</t>
  </si>
  <si>
    <t>Sebastien</t>
  </si>
  <si>
    <t>M G2.L1</t>
  </si>
  <si>
    <t>Viccaro</t>
  </si>
  <si>
    <t>Victor</t>
  </si>
  <si>
    <t>M G2.L2</t>
  </si>
  <si>
    <t xml:space="preserve"> Roullet </t>
  </si>
  <si>
    <t>Gammarota</t>
  </si>
  <si>
    <t>Francesco</t>
  </si>
  <si>
    <t xml:space="preserve">Wirz </t>
  </si>
  <si>
    <t xml:space="preserve">Perondi </t>
  </si>
  <si>
    <t xml:space="preserve">Litzler </t>
  </si>
  <si>
    <t xml:space="preserve">Da Silva </t>
  </si>
  <si>
    <t>M G2.L3</t>
  </si>
  <si>
    <t>Ferreira</t>
  </si>
  <si>
    <t>José</t>
  </si>
  <si>
    <t>M G3.L1</t>
  </si>
  <si>
    <t>Jeffrey</t>
  </si>
  <si>
    <t>Boussena</t>
  </si>
  <si>
    <t>Yassin</t>
  </si>
  <si>
    <t>Büel</t>
  </si>
  <si>
    <t>Raab</t>
  </si>
  <si>
    <t>Balabin</t>
  </si>
  <si>
    <t>Effenberger</t>
  </si>
  <si>
    <t>M G3.L2</t>
  </si>
  <si>
    <t>Moor</t>
  </si>
  <si>
    <t>Melchior</t>
  </si>
  <si>
    <t>Bakare-Johmson</t>
  </si>
  <si>
    <t>Hezekiah</t>
  </si>
  <si>
    <t>Espejo</t>
  </si>
  <si>
    <t>Del Rio</t>
  </si>
  <si>
    <t>Brunner</t>
  </si>
  <si>
    <t>Bützberger</t>
  </si>
  <si>
    <t>Andresas</t>
  </si>
  <si>
    <t>M G3.L3</t>
  </si>
  <si>
    <t>Zwahlen</t>
  </si>
  <si>
    <t>Sutter</t>
  </si>
  <si>
    <t>Funariu</t>
  </si>
  <si>
    <t>Stefen</t>
  </si>
  <si>
    <t>Micoccio</t>
  </si>
  <si>
    <t>Akpinar</t>
  </si>
  <si>
    <t>Orkan</t>
  </si>
  <si>
    <t>M G4.L1</t>
  </si>
  <si>
    <t>Dudler</t>
  </si>
  <si>
    <t>Sirin</t>
  </si>
  <si>
    <t>Schüle</t>
  </si>
  <si>
    <t>M G4.L2</t>
  </si>
  <si>
    <t>Imfeld</t>
  </si>
  <si>
    <t>Girardi</t>
  </si>
  <si>
    <t>Huy Hang</t>
  </si>
  <si>
    <t>Kien</t>
  </si>
  <si>
    <t>M G4.L3</t>
  </si>
  <si>
    <t>Abu Al-Tut</t>
  </si>
  <si>
    <t>Ramis</t>
  </si>
  <si>
    <t xml:space="preserve">M </t>
  </si>
  <si>
    <t>Rusterholz</t>
  </si>
  <si>
    <t>Timothé</t>
  </si>
  <si>
    <t>Ernst</t>
  </si>
  <si>
    <t>Manuel</t>
  </si>
  <si>
    <t xml:space="preserve">Kuendig </t>
  </si>
  <si>
    <t xml:space="preserve">Sean </t>
  </si>
  <si>
    <t>Enderle</t>
  </si>
  <si>
    <t>Ralph</t>
  </si>
  <si>
    <t>Dubacher</t>
  </si>
  <si>
    <t>Fabian</t>
  </si>
  <si>
    <t>Spiess</t>
  </si>
  <si>
    <t>Adrian</t>
  </si>
  <si>
    <t>Raunjak</t>
  </si>
  <si>
    <t>Ruben</t>
  </si>
  <si>
    <t>Niklaus</t>
  </si>
  <si>
    <t/>
  </si>
  <si>
    <t>Marques Alves</t>
  </si>
  <si>
    <t>Krivonogova</t>
  </si>
  <si>
    <t>Ter Brugge</t>
  </si>
  <si>
    <t>Van Der Made</t>
  </si>
  <si>
    <t>Bienne BCS</t>
  </si>
  <si>
    <t>Neuchâtel CHN</t>
  </si>
  <si>
    <t>Schwyz GHC</t>
  </si>
  <si>
    <t>Basel GHCBB</t>
  </si>
  <si>
    <t>Öuf KSC</t>
  </si>
  <si>
    <t>Bern PBW</t>
  </si>
  <si>
    <t>Geneva PTL</t>
  </si>
  <si>
    <t>Zürich VZG</t>
  </si>
  <si>
    <t>Basel WNW</t>
  </si>
  <si>
    <t>La Chx-Fds</t>
  </si>
  <si>
    <t>Landeron BOG</t>
  </si>
  <si>
    <t>Iustina</t>
  </si>
  <si>
    <t>Date</t>
  </si>
  <si>
    <t>Num modifié</t>
  </si>
  <si>
    <t>Ducrey</t>
  </si>
  <si>
    <t>Hélène</t>
  </si>
  <si>
    <t>Bernal Iglesias</t>
  </si>
  <si>
    <t>Silvia</t>
  </si>
  <si>
    <t>Pedro Manuel</t>
  </si>
  <si>
    <t>Tania</t>
  </si>
  <si>
    <t>Von Rorh</t>
  </si>
  <si>
    <t>Mirjam</t>
  </si>
  <si>
    <t>Demirdögen</t>
  </si>
  <si>
    <t>Elif</t>
  </si>
  <si>
    <t>Kophal-Book</t>
  </si>
  <si>
    <t>Ellen</t>
  </si>
  <si>
    <t>Rabenstein</t>
  </si>
  <si>
    <t>Ulrich</t>
  </si>
  <si>
    <t xml:space="preserve">Gaussent </t>
  </si>
  <si>
    <t>Bastien</t>
  </si>
  <si>
    <t>Teixeira</t>
  </si>
  <si>
    <t>Juca</t>
  </si>
  <si>
    <t>La Chaux-de-Fonds</t>
  </si>
  <si>
    <t>Dupertuis</t>
  </si>
  <si>
    <t>Yves</t>
  </si>
  <si>
    <t>Sargenti</t>
  </si>
  <si>
    <t>Miguel</t>
  </si>
  <si>
    <t>Jaccobbi</t>
  </si>
  <si>
    <t>Nils</t>
  </si>
  <si>
    <t>Agazzi</t>
  </si>
  <si>
    <t>Tosca</t>
  </si>
  <si>
    <t>Horvat</t>
  </si>
  <si>
    <t>OWC Bern</t>
  </si>
  <si>
    <t>Baptista</t>
  </si>
  <si>
    <t>Adriana</t>
  </si>
  <si>
    <t>FitsPro Versoix</t>
  </si>
  <si>
    <t>Auerbach</t>
  </si>
  <si>
    <t>Hirsbrunner</t>
  </si>
  <si>
    <t>Madlaina</t>
  </si>
  <si>
    <t>Lachat</t>
  </si>
  <si>
    <t>Sylvain</t>
  </si>
  <si>
    <t>Enfedaque</t>
  </si>
  <si>
    <t>Jarod</t>
  </si>
  <si>
    <t>Lätt</t>
  </si>
  <si>
    <t>La Porta</t>
  </si>
  <si>
    <t>Simone</t>
  </si>
  <si>
    <t>Sekulic</t>
  </si>
  <si>
    <t>Raphael</t>
  </si>
  <si>
    <t>Sobstyl</t>
  </si>
  <si>
    <t>Stravs</t>
  </si>
  <si>
    <t>Gubler</t>
  </si>
  <si>
    <t>Seghetto</t>
  </si>
  <si>
    <t>Jessica</t>
  </si>
  <si>
    <t>Sarine</t>
  </si>
  <si>
    <t>Guex</t>
  </si>
  <si>
    <t>Céline</t>
  </si>
  <si>
    <t>Werro</t>
  </si>
  <si>
    <t>Estée</t>
  </si>
  <si>
    <t>Fauchère</t>
  </si>
  <si>
    <t>Anouchka</t>
  </si>
  <si>
    <t>Stritt</t>
  </si>
  <si>
    <t>Lucie</t>
  </si>
  <si>
    <t>Napoli</t>
  </si>
  <si>
    <t>Noyer</t>
  </si>
  <si>
    <t>Ali Abdolla</t>
  </si>
  <si>
    <t>Hozan</t>
  </si>
  <si>
    <t>Bruchez</t>
  </si>
  <si>
    <t>Josie</t>
  </si>
  <si>
    <t>Brugger</t>
  </si>
  <si>
    <t>Barberine</t>
  </si>
  <si>
    <t>Godoy</t>
  </si>
  <si>
    <t>Kiara</t>
  </si>
  <si>
    <t>Glanzmann</t>
  </si>
  <si>
    <t>Stéphanie</t>
  </si>
  <si>
    <t>Charrière</t>
  </si>
  <si>
    <t>Jean-François</t>
  </si>
  <si>
    <t>Kial</t>
  </si>
  <si>
    <t>Yassine</t>
  </si>
  <si>
    <t>Dieterle</t>
  </si>
  <si>
    <t>Leisi</t>
  </si>
  <si>
    <t>De Koenig</t>
  </si>
  <si>
    <t>Ruffet</t>
  </si>
  <si>
    <t>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</si>
</sst>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u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4">
    <xf numFmtId="0" fontId="0" fillId="0" borderId="0"/>
    <xf numFmtId="0" fontId="14" fillId="5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1" applyNumberFormat="0" applyFill="0" applyAlignment="0" applyProtection="0"/>
    <xf numFmtId="0" fontId="3" fillId="2" borderId="2" applyNumberFormat="0" applyFont="0" applyAlignment="0" applyProtection="0"/>
    <xf numFmtId="0" fontId="16" fillId="9" borderId="0" applyNumberFormat="0" applyBorder="0" applyAlignment="0" applyProtection="0"/>
    <xf numFmtId="0" fontId="9" fillId="0" borderId="0"/>
    <xf numFmtId="0" fontId="29" fillId="0" borderId="0"/>
    <xf numFmtId="0" fontId="30" fillId="0" borderId="0"/>
    <xf numFmtId="0" fontId="27" fillId="0" borderId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10" borderId="6" applyNumberFormat="0" applyAlignment="0" applyProtection="0"/>
    <xf numFmtId="0" fontId="2" fillId="0" borderId="0"/>
    <xf numFmtId="0" fontId="3" fillId="0" borderId="0"/>
    <xf numFmtId="0" fontId="1" fillId="0" borderId="0"/>
  </cellStyleXfs>
  <cellXfs count="218">
    <xf numFmtId="0" fontId="0" fillId="0" borderId="0" xfId="0"/>
    <xf numFmtId="0" fontId="28" fillId="0" borderId="7" xfId="14" applyFont="1" applyBorder="1" applyAlignment="1">
      <alignment horizontal="right" wrapText="1"/>
    </xf>
    <xf numFmtId="0" fontId="9" fillId="0" borderId="0" xfId="11"/>
    <xf numFmtId="0" fontId="4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  <xf numFmtId="49" fontId="0" fillId="0" borderId="8" xfId="0" applyNumberFormat="1" applyBorder="1" applyAlignment="1" applyProtection="1">
      <alignment horizontal="center"/>
      <protection locked="0"/>
    </xf>
    <xf numFmtId="49" fontId="0" fillId="0" borderId="9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10" xfId="0" applyBorder="1"/>
    <xf numFmtId="49" fontId="0" fillId="0" borderId="11" xfId="0" applyNumberFormat="1" applyBorder="1" applyAlignment="1" applyProtection="1">
      <alignment horizontal="center"/>
      <protection locked="0"/>
    </xf>
    <xf numFmtId="49" fontId="0" fillId="0" borderId="12" xfId="0" applyNumberFormat="1" applyBorder="1" applyAlignment="1" applyProtection="1">
      <alignment horizontal="center"/>
      <protection locked="0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7" fillId="0" borderId="17" xfId="0" applyFont="1" applyBorder="1"/>
    <xf numFmtId="0" fontId="8" fillId="0" borderId="18" xfId="0" applyFont="1" applyBorder="1"/>
    <xf numFmtId="0" fontId="0" fillId="0" borderId="18" xfId="0" applyBorder="1"/>
    <xf numFmtId="0" fontId="0" fillId="0" borderId="19" xfId="0" applyBorder="1"/>
    <xf numFmtId="0" fontId="4" fillId="0" borderId="0" xfId="0" applyFont="1"/>
    <xf numFmtId="0" fontId="9" fillId="0" borderId="0" xfId="0" applyFont="1"/>
    <xf numFmtId="0" fontId="9" fillId="0" borderId="20" xfId="0" applyFont="1" applyBorder="1" applyAlignment="1">
      <alignment horizontal="right"/>
    </xf>
    <xf numFmtId="0" fontId="0" fillId="0" borderId="21" xfId="0" applyBorder="1"/>
    <xf numFmtId="0" fontId="0" fillId="0" borderId="22" xfId="0" applyBorder="1"/>
    <xf numFmtId="0" fontId="10" fillId="0" borderId="23" xfId="0" applyFont="1" applyBorder="1"/>
    <xf numFmtId="0" fontId="11" fillId="0" borderId="24" xfId="0" applyFont="1" applyBorder="1"/>
    <xf numFmtId="0" fontId="11" fillId="0" borderId="8" xfId="0" applyFont="1" applyBorder="1" applyAlignment="1">
      <alignment horizontal="right"/>
    </xf>
    <xf numFmtId="49" fontId="0" fillId="0" borderId="24" xfId="0" applyNumberFormat="1" applyBorder="1"/>
    <xf numFmtId="0" fontId="11" fillId="0" borderId="25" xfId="0" applyFont="1" applyBorder="1" applyAlignment="1">
      <alignment horizontal="right"/>
    </xf>
    <xf numFmtId="0" fontId="11" fillId="0" borderId="0" xfId="0" applyFont="1" applyAlignment="1">
      <alignment horizontal="right"/>
    </xf>
    <xf numFmtId="0" fontId="11" fillId="0" borderId="23" xfId="0" applyFont="1" applyBorder="1" applyAlignment="1">
      <alignment horizontal="left"/>
    </xf>
    <xf numFmtId="0" fontId="12" fillId="0" borderId="24" xfId="0" applyFont="1" applyBorder="1"/>
    <xf numFmtId="0" fontId="10" fillId="0" borderId="8" xfId="0" applyFont="1" applyBorder="1" applyAlignment="1">
      <alignment horizontal="left"/>
    </xf>
    <xf numFmtId="0" fontId="5" fillId="0" borderId="23" xfId="0" applyFont="1" applyBorder="1"/>
    <xf numFmtId="0" fontId="10" fillId="0" borderId="14" xfId="0" applyFont="1" applyBorder="1" applyAlignment="1">
      <alignment horizontal="left"/>
    </xf>
    <xf numFmtId="0" fontId="11" fillId="0" borderId="15" xfId="0" applyFont="1" applyBorder="1"/>
    <xf numFmtId="0" fontId="13" fillId="0" borderId="0" xfId="0" applyFont="1"/>
    <xf numFmtId="0" fontId="12" fillId="0" borderId="0" xfId="0" applyFont="1"/>
    <xf numFmtId="0" fontId="12" fillId="0" borderId="8" xfId="0" applyFont="1" applyBorder="1"/>
    <xf numFmtId="0" fontId="12" fillId="0" borderId="26" xfId="0" applyFont="1" applyBorder="1"/>
    <xf numFmtId="0" fontId="8" fillId="0" borderId="9" xfId="0" applyFont="1" applyBorder="1" applyAlignment="1">
      <alignment wrapText="1"/>
    </xf>
    <xf numFmtId="0" fontId="8" fillId="0" borderId="9" xfId="0" applyFont="1" applyBorder="1" applyAlignment="1">
      <alignment horizontal="center" wrapText="1"/>
    </xf>
    <xf numFmtId="0" fontId="12" fillId="0" borderId="26" xfId="0" applyFont="1" applyBorder="1" applyAlignment="1">
      <alignment horizontal="center"/>
    </xf>
    <xf numFmtId="1" fontId="0" fillId="0" borderId="27" xfId="0" applyNumberFormat="1" applyBorder="1" applyProtection="1">
      <protection locked="0"/>
    </xf>
    <xf numFmtId="1" fontId="0" fillId="0" borderId="8" xfId="0" applyNumberFormat="1" applyBorder="1" applyAlignment="1" applyProtection="1">
      <alignment horizontal="center"/>
      <protection locked="0"/>
    </xf>
    <xf numFmtId="1" fontId="0" fillId="0" borderId="8" xfId="0" applyNumberFormat="1" applyBorder="1" applyProtection="1">
      <protection locked="0"/>
    </xf>
    <xf numFmtId="1" fontId="0" fillId="0" borderId="11" xfId="0" applyNumberFormat="1" applyBorder="1" applyAlignment="1" applyProtection="1">
      <alignment horizontal="center"/>
      <protection locked="0"/>
    </xf>
    <xf numFmtId="1" fontId="0" fillId="0" borderId="28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8" xfId="0" applyBorder="1" applyAlignment="1">
      <alignment wrapText="1"/>
    </xf>
    <xf numFmtId="49" fontId="0" fillId="0" borderId="29" xfId="0" applyNumberFormat="1" applyBorder="1" applyAlignment="1" applyProtection="1">
      <alignment horizontal="center"/>
      <protection locked="0"/>
    </xf>
    <xf numFmtId="1" fontId="4" fillId="12" borderId="30" xfId="0" applyNumberFormat="1" applyFont="1" applyFill="1" applyBorder="1"/>
    <xf numFmtId="1" fontId="4" fillId="12" borderId="31" xfId="0" applyNumberFormat="1" applyFont="1" applyFill="1" applyBorder="1"/>
    <xf numFmtId="0" fontId="9" fillId="0" borderId="0" xfId="0" applyFont="1" applyAlignment="1" applyProtection="1">
      <alignment horizontal="right"/>
      <protection hidden="1"/>
    </xf>
    <xf numFmtId="1" fontId="9" fillId="0" borderId="0" xfId="0" applyNumberFormat="1" applyFont="1" applyProtection="1">
      <protection hidden="1"/>
    </xf>
    <xf numFmtId="2" fontId="0" fillId="0" borderId="8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0" fontId="9" fillId="11" borderId="26" xfId="0" applyFont="1" applyFill="1" applyBorder="1"/>
    <xf numFmtId="2" fontId="0" fillId="0" borderId="26" xfId="0" applyNumberFormat="1" applyBorder="1" applyProtection="1">
      <protection locked="0"/>
    </xf>
    <xf numFmtId="1" fontId="0" fillId="0" borderId="32" xfId="0" applyNumberFormat="1" applyBorder="1" applyProtection="1">
      <protection locked="0"/>
    </xf>
    <xf numFmtId="1" fontId="0" fillId="0" borderId="26" xfId="0" applyNumberFormat="1" applyBorder="1" applyAlignment="1" applyProtection="1">
      <alignment horizontal="center"/>
      <protection locked="0"/>
    </xf>
    <xf numFmtId="1" fontId="0" fillId="0" borderId="26" xfId="0" applyNumberFormat="1" applyBorder="1" applyProtection="1">
      <protection locked="0"/>
    </xf>
    <xf numFmtId="1" fontId="0" fillId="0" borderId="21" xfId="0" applyNumberFormat="1" applyBorder="1" applyAlignment="1" applyProtection="1">
      <alignment horizontal="center"/>
      <protection locked="0"/>
    </xf>
    <xf numFmtId="1" fontId="4" fillId="12" borderId="33" xfId="0" applyNumberFormat="1" applyFont="1" applyFill="1" applyBorder="1"/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9" xfId="0" applyFont="1" applyBorder="1" applyAlignment="1">
      <alignment horizontal="left"/>
    </xf>
    <xf numFmtId="0" fontId="12" fillId="0" borderId="26" xfId="0" applyFont="1" applyBorder="1" applyAlignment="1">
      <alignment horizontal="left"/>
    </xf>
    <xf numFmtId="0" fontId="8" fillId="0" borderId="0" xfId="0" applyFont="1"/>
    <xf numFmtId="0" fontId="22" fillId="0" borderId="19" xfId="0" applyFont="1" applyBorder="1"/>
    <xf numFmtId="0" fontId="22" fillId="0" borderId="0" xfId="0" applyFont="1"/>
    <xf numFmtId="0" fontId="24" fillId="0" borderId="0" xfId="0" applyFont="1" applyAlignment="1">
      <alignment horizontal="left"/>
    </xf>
    <xf numFmtId="0" fontId="4" fillId="0" borderId="8" xfId="0" applyFont="1" applyBorder="1" applyAlignment="1">
      <alignment horizontal="right"/>
    </xf>
    <xf numFmtId="0" fontId="4" fillId="0" borderId="8" xfId="0" applyFont="1" applyBorder="1" applyAlignment="1">
      <alignment horizontal="left" vertical="top" wrapText="1"/>
    </xf>
    <xf numFmtId="1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" fontId="0" fillId="0" borderId="0" xfId="0" applyNumberFormat="1" applyAlignment="1">
      <alignment vertical="top"/>
    </xf>
    <xf numFmtId="49" fontId="0" fillId="0" borderId="0" xfId="0" applyNumberFormat="1" applyAlignment="1">
      <alignment horizontal="center"/>
    </xf>
    <xf numFmtId="165" fontId="0" fillId="0" borderId="0" xfId="0" applyNumberFormat="1"/>
    <xf numFmtId="1" fontId="4" fillId="0" borderId="0" xfId="0" applyNumberFormat="1" applyFont="1"/>
    <xf numFmtId="165" fontId="4" fillId="0" borderId="0" xfId="0" applyNumberFormat="1" applyFont="1"/>
    <xf numFmtId="0" fontId="6" fillId="0" borderId="0" xfId="0" applyFont="1"/>
    <xf numFmtId="164" fontId="6" fillId="0" borderId="0" xfId="0" applyNumberFormat="1" applyFont="1"/>
    <xf numFmtId="164" fontId="0" fillId="0" borderId="0" xfId="0" applyNumberFormat="1"/>
    <xf numFmtId="0" fontId="8" fillId="0" borderId="0" xfId="0" applyFont="1" applyAlignment="1">
      <alignment vertical="top"/>
    </xf>
    <xf numFmtId="14" fontId="8" fillId="0" borderId="0" xfId="0" applyNumberFormat="1" applyFont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14" fontId="24" fillId="0" borderId="0" xfId="0" applyNumberFormat="1" applyFont="1" applyAlignment="1">
      <alignment vertical="top" wrapText="1"/>
    </xf>
    <xf numFmtId="0" fontId="24" fillId="0" borderId="0" xfId="0" applyFont="1" applyAlignment="1">
      <alignment vertical="top"/>
    </xf>
    <xf numFmtId="0" fontId="23" fillId="0" borderId="0" xfId="0" applyFont="1" applyAlignment="1">
      <alignment vertical="top" wrapText="1"/>
    </xf>
    <xf numFmtId="0" fontId="24" fillId="0" borderId="0" xfId="0" applyFont="1" applyAlignment="1">
      <alignment vertical="top" wrapText="1"/>
    </xf>
    <xf numFmtId="0" fontId="24" fillId="0" borderId="0" xfId="0" applyFont="1" applyAlignment="1">
      <alignment horizontal="right" vertical="top"/>
    </xf>
    <xf numFmtId="1" fontId="24" fillId="0" borderId="0" xfId="0" applyNumberFormat="1" applyFont="1" applyAlignment="1">
      <alignment vertical="top"/>
    </xf>
    <xf numFmtId="0" fontId="24" fillId="0" borderId="0" xfId="0" applyFont="1"/>
    <xf numFmtId="164" fontId="24" fillId="0" borderId="0" xfId="0" applyNumberFormat="1" applyFont="1"/>
    <xf numFmtId="0" fontId="4" fillId="0" borderId="8" xfId="0" applyFont="1" applyBorder="1" applyAlignment="1">
      <alignment horizontal="left" textRotation="90" wrapText="1"/>
    </xf>
    <xf numFmtId="0" fontId="0" fillId="12" borderId="34" xfId="0" applyFill="1" applyBorder="1" applyAlignment="1">
      <alignment horizontal="right"/>
    </xf>
    <xf numFmtId="0" fontId="0" fillId="12" borderId="35" xfId="0" applyFill="1" applyBorder="1" applyAlignment="1">
      <alignment horizontal="right"/>
    </xf>
    <xf numFmtId="0" fontId="0" fillId="0" borderId="36" xfId="0" applyBorder="1" applyAlignment="1">
      <alignment wrapText="1"/>
    </xf>
    <xf numFmtId="0" fontId="9" fillId="0" borderId="36" xfId="0" applyFont="1" applyBorder="1"/>
    <xf numFmtId="0" fontId="9" fillId="0" borderId="36" xfId="0" applyFont="1" applyBorder="1" applyAlignment="1">
      <alignment textRotation="90" wrapText="1"/>
    </xf>
    <xf numFmtId="0" fontId="9" fillId="0" borderId="37" xfId="0" applyFont="1" applyBorder="1" applyAlignment="1">
      <alignment textRotation="90" wrapText="1"/>
    </xf>
    <xf numFmtId="0" fontId="9" fillId="13" borderId="38" xfId="0" applyFont="1" applyFill="1" applyBorder="1" applyAlignment="1">
      <alignment textRotation="90" wrapText="1"/>
    </xf>
    <xf numFmtId="0" fontId="9" fillId="0" borderId="39" xfId="0" applyFont="1" applyBorder="1" applyAlignment="1">
      <alignment horizontal="center" textRotation="90" wrapText="1"/>
    </xf>
    <xf numFmtId="0" fontId="0" fillId="0" borderId="36" xfId="0" applyBorder="1" applyAlignment="1">
      <alignment textRotation="90"/>
    </xf>
    <xf numFmtId="0" fontId="9" fillId="0" borderId="36" xfId="0" applyFont="1" applyBorder="1" applyAlignment="1">
      <alignment horizontal="center" textRotation="90" wrapText="1"/>
    </xf>
    <xf numFmtId="0" fontId="0" fillId="13" borderId="20" xfId="0" applyFill="1" applyBorder="1" applyAlignment="1">
      <alignment horizontal="center"/>
    </xf>
    <xf numFmtId="1" fontId="4" fillId="0" borderId="30" xfId="0" applyNumberFormat="1" applyFont="1" applyBorder="1"/>
    <xf numFmtId="1" fontId="4" fillId="0" borderId="33" xfId="0" applyNumberFormat="1" applyFont="1" applyBorder="1"/>
    <xf numFmtId="1" fontId="4" fillId="0" borderId="31" xfId="0" applyNumberFormat="1" applyFont="1" applyBorder="1"/>
    <xf numFmtId="0" fontId="9" fillId="13" borderId="40" xfId="0" applyFont="1" applyFill="1" applyBorder="1" applyAlignment="1">
      <alignment wrapText="1"/>
    </xf>
    <xf numFmtId="1" fontId="9" fillId="0" borderId="26" xfId="0" applyNumberFormat="1" applyFont="1" applyBorder="1" applyAlignment="1" applyProtection="1">
      <alignment horizontal="center"/>
      <protection locked="0"/>
    </xf>
    <xf numFmtId="0" fontId="4" fillId="0" borderId="20" xfId="0" applyFont="1" applyBorder="1" applyAlignment="1">
      <alignment wrapText="1"/>
    </xf>
    <xf numFmtId="164" fontId="9" fillId="12" borderId="41" xfId="0" applyNumberFormat="1" applyFont="1" applyFill="1" applyBorder="1"/>
    <xf numFmtId="0" fontId="9" fillId="0" borderId="42" xfId="0" applyFont="1" applyBorder="1" applyProtection="1">
      <protection locked="0"/>
    </xf>
    <xf numFmtId="0" fontId="9" fillId="0" borderId="17" xfId="0" applyFont="1" applyBorder="1"/>
    <xf numFmtId="0" fontId="9" fillId="0" borderId="43" xfId="0" applyFont="1" applyBorder="1" applyProtection="1">
      <protection locked="0"/>
    </xf>
    <xf numFmtId="0" fontId="9" fillId="0" borderId="44" xfId="0" applyFont="1" applyBorder="1" applyProtection="1">
      <protection locked="0"/>
    </xf>
    <xf numFmtId="0" fontId="10" fillId="0" borderId="11" xfId="0" applyFont="1" applyBorder="1" applyAlignment="1">
      <alignment horizontal="left"/>
    </xf>
    <xf numFmtId="0" fontId="8" fillId="0" borderId="40" xfId="0" applyFont="1" applyBorder="1"/>
    <xf numFmtId="0" fontId="28" fillId="0" borderId="2" xfId="14" applyFont="1" applyBorder="1" applyAlignment="1">
      <alignment horizontal="right" wrapText="1"/>
    </xf>
    <xf numFmtId="0" fontId="9" fillId="0" borderId="0" xfId="11" quotePrefix="1"/>
    <xf numFmtId="0" fontId="9" fillId="0" borderId="0" xfId="11" applyProtection="1">
      <protection locked="0"/>
    </xf>
    <xf numFmtId="0" fontId="0" fillId="0" borderId="0" xfId="0" applyAlignment="1" applyProtection="1">
      <alignment vertical="top" wrapText="1"/>
      <protection locked="0"/>
    </xf>
    <xf numFmtId="0" fontId="31" fillId="0" borderId="16" xfId="0" applyFont="1" applyBorder="1"/>
    <xf numFmtId="0" fontId="9" fillId="0" borderId="8" xfId="0" applyFont="1" applyBorder="1"/>
    <xf numFmtId="0" fontId="9" fillId="0" borderId="8" xfId="0" applyFont="1" applyBorder="1" applyAlignment="1">
      <alignment horizontal="left"/>
    </xf>
    <xf numFmtId="0" fontId="9" fillId="0" borderId="8" xfId="0" applyFont="1" applyBorder="1" applyAlignment="1">
      <alignment horizontal="right"/>
    </xf>
    <xf numFmtId="2" fontId="9" fillId="0" borderId="8" xfId="0" applyNumberFormat="1" applyFont="1" applyBorder="1"/>
    <xf numFmtId="1" fontId="9" fillId="0" borderId="8" xfId="0" applyNumberFormat="1" applyFont="1" applyBorder="1"/>
    <xf numFmtId="164" fontId="9" fillId="0" borderId="8" xfId="0" applyNumberFormat="1" applyFont="1" applyBorder="1"/>
    <xf numFmtId="1" fontId="4" fillId="0" borderId="33" xfId="0" applyNumberFormat="1" applyFont="1" applyBorder="1" applyAlignment="1">
      <alignment horizontal="center"/>
    </xf>
    <xf numFmtId="1" fontId="9" fillId="0" borderId="8" xfId="0" applyNumberFormat="1" applyFont="1" applyBorder="1" applyAlignment="1" applyProtection="1">
      <alignment horizontal="center"/>
      <protection locked="0"/>
    </xf>
    <xf numFmtId="0" fontId="9" fillId="11" borderId="49" xfId="0" applyFont="1" applyFill="1" applyBorder="1"/>
    <xf numFmtId="1" fontId="0" fillId="0" borderId="9" xfId="0" applyNumberFormat="1" applyBorder="1" applyAlignment="1" applyProtection="1">
      <alignment horizontal="center"/>
      <protection locked="0"/>
    </xf>
    <xf numFmtId="0" fontId="9" fillId="0" borderId="50" xfId="0" applyFont="1" applyBorder="1" applyAlignment="1" applyProtection="1">
      <alignment horizontal="right"/>
      <protection hidden="1"/>
    </xf>
    <xf numFmtId="1" fontId="9" fillId="0" borderId="50" xfId="0" applyNumberFormat="1" applyFont="1" applyBorder="1" applyProtection="1">
      <protection hidden="1"/>
    </xf>
    <xf numFmtId="0" fontId="0" fillId="0" borderId="50" xfId="0" applyBorder="1"/>
    <xf numFmtId="1" fontId="4" fillId="0" borderId="48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2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49" fontId="0" fillId="0" borderId="0" xfId="0" applyNumberFormat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64" fontId="9" fillId="0" borderId="0" xfId="0" applyNumberFormat="1" applyFont="1"/>
    <xf numFmtId="1" fontId="4" fillId="0" borderId="0" xfId="0" applyNumberFormat="1" applyFont="1" applyAlignment="1">
      <alignment horizontal="center"/>
    </xf>
    <xf numFmtId="0" fontId="9" fillId="0" borderId="0" xfId="0" applyFont="1" applyAlignment="1">
      <alignment wrapText="1"/>
    </xf>
    <xf numFmtId="2" fontId="9" fillId="0" borderId="0" xfId="0" applyNumberFormat="1" applyFont="1" applyAlignment="1">
      <alignment horizontal="left"/>
    </xf>
    <xf numFmtId="49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right"/>
    </xf>
    <xf numFmtId="1" fontId="0" fillId="0" borderId="10" xfId="0" applyNumberFormat="1" applyBorder="1"/>
    <xf numFmtId="0" fontId="9" fillId="0" borderId="0" xfId="0" applyFont="1" applyProtection="1">
      <protection locked="0"/>
    </xf>
    <xf numFmtId="0" fontId="9" fillId="0" borderId="20" xfId="0" applyFont="1" applyBorder="1" applyProtection="1">
      <protection locked="0"/>
    </xf>
    <xf numFmtId="0" fontId="0" fillId="0" borderId="10" xfId="0" applyBorder="1" applyProtection="1">
      <protection locked="0"/>
    </xf>
    <xf numFmtId="1" fontId="9" fillId="0" borderId="11" xfId="0" applyNumberFormat="1" applyFont="1" applyBorder="1" applyAlignment="1" applyProtection="1">
      <alignment horizontal="center"/>
      <protection locked="0"/>
    </xf>
    <xf numFmtId="1" fontId="32" fillId="0" borderId="0" xfId="0" applyNumberFormat="1" applyFont="1" applyProtection="1">
      <protection locked="0"/>
    </xf>
    <xf numFmtId="0" fontId="33" fillId="0" borderId="0" xfId="0" applyFont="1"/>
    <xf numFmtId="0" fontId="34" fillId="0" borderId="0" xfId="0" applyFont="1"/>
    <xf numFmtId="164" fontId="33" fillId="0" borderId="0" xfId="0" applyNumberFormat="1" applyFont="1"/>
    <xf numFmtId="0" fontId="33" fillId="0" borderId="0" xfId="0" applyFont="1" applyAlignment="1" applyProtection="1">
      <alignment horizontal="right"/>
      <protection hidden="1"/>
    </xf>
    <xf numFmtId="1" fontId="33" fillId="0" borderId="0" xfId="0" applyNumberFormat="1" applyFont="1" applyProtection="1">
      <protection hidden="1"/>
    </xf>
    <xf numFmtId="1" fontId="32" fillId="0" borderId="0" xfId="0" applyNumberFormat="1" applyFont="1" applyAlignment="1">
      <alignment horizontal="center"/>
    </xf>
    <xf numFmtId="0" fontId="32" fillId="0" borderId="0" xfId="0" applyFont="1"/>
    <xf numFmtId="1" fontId="32" fillId="0" borderId="16" xfId="0" applyNumberFormat="1" applyFont="1" applyBorder="1" applyProtection="1">
      <protection locked="0"/>
    </xf>
    <xf numFmtId="0" fontId="33" fillId="0" borderId="23" xfId="0" applyFont="1" applyBorder="1"/>
    <xf numFmtId="0" fontId="33" fillId="0" borderId="24" xfId="0" applyFont="1" applyBorder="1"/>
    <xf numFmtId="0" fontId="3" fillId="0" borderId="0" xfId="0" applyFont="1"/>
    <xf numFmtId="0" fontId="3" fillId="0" borderId="0" xfId="22" applyFont="1"/>
    <xf numFmtId="1" fontId="3" fillId="0" borderId="0" xfId="22" applyNumberFormat="1" applyFont="1" applyAlignment="1">
      <alignment horizontal="left"/>
    </xf>
    <xf numFmtId="0" fontId="3" fillId="0" borderId="0" xfId="22" applyFont="1" applyAlignment="1">
      <alignment horizontal="left"/>
    </xf>
    <xf numFmtId="0" fontId="3" fillId="0" borderId="0" xfId="22"/>
    <xf numFmtId="0" fontId="3" fillId="0" borderId="0" xfId="22" applyAlignment="1">
      <alignment horizontal="left"/>
    </xf>
    <xf numFmtId="49" fontId="3" fillId="0" borderId="0" xfId="22" applyNumberFormat="1" applyFont="1"/>
    <xf numFmtId="0" fontId="3" fillId="0" borderId="0" xfId="22" applyFont="1" applyFill="1"/>
    <xf numFmtId="0" fontId="3" fillId="0" borderId="0" xfId="0" applyFont="1" applyProtection="1">
      <protection locked="0"/>
    </xf>
    <xf numFmtId="14" fontId="0" fillId="0" borderId="0" xfId="0" applyNumberFormat="1"/>
    <xf numFmtId="14" fontId="3" fillId="0" borderId="0" xfId="0" applyNumberFormat="1" applyFont="1"/>
    <xf numFmtId="164" fontId="9" fillId="12" borderId="31" xfId="0" applyNumberFormat="1" applyFont="1" applyFill="1" applyBorder="1"/>
    <xf numFmtId="1" fontId="3" fillId="0" borderId="26" xfId="0" applyNumberFormat="1" applyFont="1" applyBorder="1" applyAlignment="1" applyProtection="1">
      <alignment horizontal="center"/>
      <protection locked="0"/>
    </xf>
    <xf numFmtId="49" fontId="3" fillId="0" borderId="0" xfId="22" applyNumberFormat="1"/>
    <xf numFmtId="164" fontId="3" fillId="0" borderId="0" xfId="22" applyNumberFormat="1"/>
    <xf numFmtId="1" fontId="3" fillId="0" borderId="0" xfId="22" applyNumberFormat="1"/>
    <xf numFmtId="0" fontId="6" fillId="0" borderId="0" xfId="0" applyFont="1" applyAlignment="1">
      <alignment horizontal="center"/>
    </xf>
    <xf numFmtId="0" fontId="9" fillId="0" borderId="45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9" fillId="0" borderId="0" xfId="0" applyFont="1" applyAlignment="1" applyProtection="1">
      <alignment horizontal="left"/>
      <protection locked="0"/>
    </xf>
    <xf numFmtId="0" fontId="8" fillId="0" borderId="11" xfId="0" applyFont="1" applyBorder="1" applyAlignment="1" applyProtection="1">
      <alignment horizontal="center"/>
      <protection locked="0"/>
    </xf>
    <xf numFmtId="49" fontId="8" fillId="0" borderId="23" xfId="0" applyNumberFormat="1" applyFont="1" applyBorder="1" applyAlignment="1" applyProtection="1">
      <alignment horizontal="center"/>
      <protection locked="0"/>
    </xf>
    <xf numFmtId="49" fontId="8" fillId="0" borderId="24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14" fontId="0" fillId="0" borderId="0" xfId="0" applyNumberFormat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3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0" xfId="0" applyAlignment="1">
      <alignment horizontal="left"/>
    </xf>
    <xf numFmtId="0" fontId="9" fillId="0" borderId="10" xfId="0" applyFont="1" applyBorder="1" applyAlignment="1">
      <alignment horizont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8" fillId="0" borderId="23" xfId="0" applyFont="1" applyBorder="1" applyAlignment="1" applyProtection="1">
      <alignment horizontal="center"/>
      <protection locked="0"/>
    </xf>
    <xf numFmtId="0" fontId="8" fillId="0" borderId="24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8" fillId="0" borderId="0" xfId="0" applyFont="1" applyAlignment="1">
      <alignment vertical="top" wrapText="1"/>
    </xf>
    <xf numFmtId="14" fontId="8" fillId="0" borderId="0" xfId="0" applyNumberFormat="1" applyFont="1" applyAlignment="1">
      <alignment vertical="top"/>
    </xf>
    <xf numFmtId="0" fontId="8" fillId="0" borderId="0" xfId="0" applyFont="1" applyAlignment="1">
      <alignment vertical="top"/>
    </xf>
    <xf numFmtId="0" fontId="3" fillId="0" borderId="0" xfId="22" applyProtection="1">
      <protection locked="0"/>
    </xf>
    <xf numFmtId="0" fontId="3" fillId="0" borderId="0" xfId="22" applyFont="1" applyProtection="1">
      <protection locked="0"/>
    </xf>
    <xf numFmtId="1" fontId="3" fillId="0" borderId="0" xfId="22" applyNumberFormat="1" applyFont="1" applyAlignment="1" applyProtection="1">
      <alignment horizontal="left"/>
      <protection locked="0"/>
    </xf>
    <xf numFmtId="0" fontId="3" fillId="0" borderId="0" xfId="22" applyAlignment="1" applyProtection="1">
      <alignment horizontal="left"/>
      <protection locked="0"/>
    </xf>
    <xf numFmtId="0" fontId="3" fillId="0" borderId="0" xfId="22" applyFont="1" applyAlignment="1" applyProtection="1">
      <alignment horizontal="left"/>
      <protection locked="0"/>
    </xf>
    <xf numFmtId="49" fontId="3" fillId="0" borderId="0" xfId="22" applyNumberFormat="1" applyFont="1" applyProtection="1">
      <protection locked="0"/>
    </xf>
  </cellXfs>
  <cellStyles count="24">
    <cellStyle name="Accent1" xfId="1"/>
    <cellStyle name="Accent2" xfId="2"/>
    <cellStyle name="Accent3" xfId="3"/>
    <cellStyle name="Accent4" xfId="4"/>
    <cellStyle name="Accent5" xfId="5"/>
    <cellStyle name="Accent6" xfId="6"/>
    <cellStyle name="Avertissement" xfId="7"/>
    <cellStyle name="Cellule liée" xfId="8"/>
    <cellStyle name="Commentaire" xfId="9"/>
    <cellStyle name="Insatisfaisant" xfId="10"/>
    <cellStyle name="Normal" xfId="0" builtinId="0"/>
    <cellStyle name="Normal 2" xfId="11"/>
    <cellStyle name="Normal 2 2" xfId="22"/>
    <cellStyle name="Normal 3" xfId="12"/>
    <cellStyle name="Normal 4" xfId="13"/>
    <cellStyle name="Normal 5" xfId="21"/>
    <cellStyle name="Normal 6" xfId="23"/>
    <cellStyle name="Standard_Tabelle1" xfId="14"/>
    <cellStyle name="Titre" xfId="15"/>
    <cellStyle name="Titre 1" xfId="16"/>
    <cellStyle name="Titre 2" xfId="17"/>
    <cellStyle name="Titre 3" xfId="18"/>
    <cellStyle name="Titre 4" xfId="19"/>
    <cellStyle name="Vérification" xfId="20"/>
  </cellStyles>
  <dxfs count="9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strike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7"/>
      </font>
    </dxf>
    <dxf>
      <font>
        <strike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7"/>
      </font>
    </dxf>
    <dxf>
      <font>
        <strike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7"/>
      </font>
    </dxf>
    <dxf>
      <font>
        <strike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42"/>
      </font>
    </dxf>
    <dxf>
      <font>
        <b/>
        <i val="0"/>
        <condense val="0"/>
        <extend val="0"/>
        <color indexed="17"/>
      </font>
    </dxf>
    <dxf>
      <font>
        <strike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7"/>
      </font>
    </dxf>
    <dxf>
      <font>
        <strike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42"/>
      </font>
    </dxf>
    <dxf>
      <font>
        <b/>
        <i val="0"/>
        <condense val="0"/>
        <extend val="0"/>
        <color indexed="17"/>
      </font>
    </dxf>
    <dxf>
      <font>
        <strike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7"/>
      </font>
    </dxf>
    <dxf>
      <font>
        <strike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42"/>
      </font>
    </dxf>
    <dxf>
      <font>
        <b/>
        <i val="0"/>
        <condense val="0"/>
        <extend val="0"/>
        <color indexed="17"/>
      </font>
    </dxf>
    <dxf>
      <font>
        <strike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7"/>
      </font>
    </dxf>
    <dxf>
      <font>
        <strike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7"/>
      </font>
    </dxf>
    <dxf>
      <font>
        <strike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4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strike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strike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4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strike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42"/>
      </font>
    </dxf>
    <dxf>
      <font>
        <condense val="0"/>
        <extend val="0"/>
        <color indexed="4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strike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42"/>
      </font>
    </dxf>
    <dxf>
      <font>
        <condense val="0"/>
        <extend val="0"/>
        <color indexed="4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strike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42"/>
      </font>
    </dxf>
    <dxf>
      <font>
        <condense val="0"/>
        <extend val="0"/>
        <color indexed="4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D62"/>
  <sheetViews>
    <sheetView workbookViewId="0"/>
  </sheetViews>
  <sheetFormatPr baseColWidth="10" defaultColWidth="11.54296875" defaultRowHeight="12.5" x14ac:dyDescent="0.25"/>
  <cols>
    <col min="1" max="1" width="11.54296875" style="2"/>
    <col min="2" max="2" width="11.453125" style="2" customWidth="1"/>
    <col min="3" max="16384" width="11.54296875" style="2"/>
  </cols>
  <sheetData>
    <row r="1" spans="1:4" x14ac:dyDescent="0.25">
      <c r="A1" s="2" t="s">
        <v>40</v>
      </c>
      <c r="C1" s="2" t="s">
        <v>41</v>
      </c>
    </row>
    <row r="2" spans="1:4" x14ac:dyDescent="0.25">
      <c r="A2" s="2">
        <v>2000</v>
      </c>
      <c r="B2" s="2" t="s">
        <v>42</v>
      </c>
      <c r="C2" s="2">
        <v>4000</v>
      </c>
      <c r="D2" s="2" t="s">
        <v>178</v>
      </c>
    </row>
    <row r="3" spans="1:4" x14ac:dyDescent="0.25">
      <c r="A3" s="2">
        <v>2050</v>
      </c>
      <c r="B3" s="2" t="s">
        <v>42</v>
      </c>
      <c r="C3" s="2">
        <v>4044</v>
      </c>
      <c r="D3" s="2" t="s">
        <v>178</v>
      </c>
    </row>
    <row r="4" spans="1:4" x14ac:dyDescent="0.25">
      <c r="A4" s="2">
        <v>2051</v>
      </c>
      <c r="B4" s="2" t="s">
        <v>42</v>
      </c>
      <c r="C4" s="2">
        <v>4045</v>
      </c>
      <c r="D4" s="2" t="s">
        <v>43</v>
      </c>
    </row>
    <row r="5" spans="1:4" x14ac:dyDescent="0.25">
      <c r="A5" s="2">
        <v>2052</v>
      </c>
      <c r="B5" s="2" t="s">
        <v>42</v>
      </c>
      <c r="C5" s="2">
        <v>4046</v>
      </c>
      <c r="D5" s="2" t="s">
        <v>43</v>
      </c>
    </row>
    <row r="6" spans="1:4" x14ac:dyDescent="0.25">
      <c r="A6" s="2">
        <v>2053</v>
      </c>
      <c r="B6" s="2" t="s">
        <v>42</v>
      </c>
      <c r="C6" s="2">
        <v>4047</v>
      </c>
      <c r="D6" s="2" t="s">
        <v>43</v>
      </c>
    </row>
    <row r="7" spans="1:4" x14ac:dyDescent="0.25">
      <c r="A7" s="2">
        <v>2054</v>
      </c>
      <c r="B7" s="2" t="s">
        <v>42</v>
      </c>
      <c r="C7" s="2">
        <v>4048</v>
      </c>
      <c r="D7" s="2" t="s">
        <v>43</v>
      </c>
    </row>
    <row r="8" spans="1:4" x14ac:dyDescent="0.25">
      <c r="A8" s="2">
        <v>2055</v>
      </c>
      <c r="B8" s="2" t="s">
        <v>44</v>
      </c>
      <c r="C8" s="2">
        <v>4049</v>
      </c>
      <c r="D8" s="2" t="s">
        <v>42</v>
      </c>
    </row>
    <row r="9" spans="1:4" x14ac:dyDescent="0.25">
      <c r="A9" s="2">
        <v>2056</v>
      </c>
      <c r="B9" s="2" t="s">
        <v>44</v>
      </c>
      <c r="C9" s="2">
        <v>4050</v>
      </c>
      <c r="D9" s="2" t="s">
        <v>42</v>
      </c>
    </row>
    <row r="10" spans="1:4" x14ac:dyDescent="0.25">
      <c r="A10" s="2">
        <v>2057</v>
      </c>
      <c r="B10" s="2" t="s">
        <v>44</v>
      </c>
      <c r="C10" s="2">
        <v>4051</v>
      </c>
      <c r="D10" s="2" t="s">
        <v>42</v>
      </c>
    </row>
    <row r="11" spans="1:4" x14ac:dyDescent="0.25">
      <c r="A11" s="2">
        <v>2058</v>
      </c>
      <c r="B11" s="2" t="s">
        <v>44</v>
      </c>
      <c r="C11" s="2">
        <v>4052</v>
      </c>
      <c r="D11" s="2" t="s">
        <v>42</v>
      </c>
    </row>
    <row r="12" spans="1:4" x14ac:dyDescent="0.25">
      <c r="A12" s="2">
        <v>2059</v>
      </c>
      <c r="B12" s="2" t="s">
        <v>44</v>
      </c>
      <c r="C12" s="2">
        <v>4053</v>
      </c>
      <c r="D12" s="2" t="s">
        <v>42</v>
      </c>
    </row>
    <row r="13" spans="1:4" x14ac:dyDescent="0.25">
      <c r="A13" s="2">
        <v>2060</v>
      </c>
      <c r="B13" s="2" t="s">
        <v>44</v>
      </c>
      <c r="C13" s="2">
        <v>4054</v>
      </c>
      <c r="D13" s="2" t="s">
        <v>42</v>
      </c>
    </row>
    <row r="14" spans="1:4" x14ac:dyDescent="0.25">
      <c r="A14" s="2">
        <v>2061</v>
      </c>
      <c r="B14" s="2" t="s">
        <v>45</v>
      </c>
      <c r="C14" s="2">
        <v>4055</v>
      </c>
      <c r="D14" s="2" t="s">
        <v>46</v>
      </c>
    </row>
    <row r="15" spans="1:4" x14ac:dyDescent="0.25">
      <c r="A15" s="2">
        <v>2062</v>
      </c>
      <c r="B15" s="2" t="s">
        <v>45</v>
      </c>
      <c r="C15" s="2">
        <v>4056</v>
      </c>
      <c r="D15" s="2" t="s">
        <v>46</v>
      </c>
    </row>
    <row r="16" spans="1:4" x14ac:dyDescent="0.25">
      <c r="A16" s="2">
        <v>2063</v>
      </c>
      <c r="B16" s="2" t="s">
        <v>45</v>
      </c>
      <c r="C16" s="2">
        <v>4057</v>
      </c>
      <c r="D16" s="2" t="s">
        <v>46</v>
      </c>
    </row>
    <row r="17" spans="1:4" x14ac:dyDescent="0.25">
      <c r="A17" s="2">
        <v>2064</v>
      </c>
      <c r="B17" s="2" t="s">
        <v>45</v>
      </c>
      <c r="C17" s="2">
        <v>4058</v>
      </c>
      <c r="D17" s="2" t="s">
        <v>46</v>
      </c>
    </row>
    <row r="18" spans="1:4" x14ac:dyDescent="0.25">
      <c r="A18" s="2">
        <v>2065</v>
      </c>
      <c r="B18" s="2" t="s">
        <v>45</v>
      </c>
      <c r="C18" s="2">
        <v>4059</v>
      </c>
      <c r="D18" s="2" t="s">
        <v>47</v>
      </c>
    </row>
    <row r="19" spans="1:4" x14ac:dyDescent="0.25">
      <c r="A19" s="2">
        <v>2066</v>
      </c>
      <c r="B19" s="2" t="s">
        <v>45</v>
      </c>
      <c r="C19" s="2">
        <v>4060</v>
      </c>
      <c r="D19" s="2" t="s">
        <v>47</v>
      </c>
    </row>
    <row r="20" spans="1:4" x14ac:dyDescent="0.25">
      <c r="A20" s="2">
        <v>2067</v>
      </c>
      <c r="B20" s="2" t="s">
        <v>48</v>
      </c>
      <c r="C20" s="2">
        <v>4061</v>
      </c>
      <c r="D20" s="2" t="s">
        <v>47</v>
      </c>
    </row>
    <row r="21" spans="1:4" x14ac:dyDescent="0.25">
      <c r="A21" s="2">
        <v>2068</v>
      </c>
      <c r="B21" s="2" t="s">
        <v>48</v>
      </c>
      <c r="C21" s="2">
        <v>4062</v>
      </c>
      <c r="D21" s="2" t="s">
        <v>47</v>
      </c>
    </row>
    <row r="22" spans="1:4" x14ac:dyDescent="0.25">
      <c r="A22" s="2">
        <v>2069</v>
      </c>
      <c r="B22" s="2" t="s">
        <v>48</v>
      </c>
      <c r="C22" s="2">
        <v>4063</v>
      </c>
      <c r="D22" s="2" t="s">
        <v>47</v>
      </c>
    </row>
    <row r="23" spans="1:4" x14ac:dyDescent="0.25">
      <c r="A23" s="2">
        <v>2070</v>
      </c>
      <c r="B23" s="2" t="s">
        <v>48</v>
      </c>
      <c r="C23" s="2">
        <v>4064</v>
      </c>
      <c r="D23" s="2" t="s">
        <v>49</v>
      </c>
    </row>
    <row r="24" spans="1:4" x14ac:dyDescent="0.25">
      <c r="A24" s="2">
        <v>2071</v>
      </c>
      <c r="B24" s="2" t="s">
        <v>48</v>
      </c>
      <c r="C24" s="2">
        <v>4065</v>
      </c>
      <c r="D24" s="2" t="s">
        <v>49</v>
      </c>
    </row>
    <row r="25" spans="1:4" x14ac:dyDescent="0.25">
      <c r="A25" s="2">
        <v>2072</v>
      </c>
      <c r="B25" s="2" t="s">
        <v>48</v>
      </c>
      <c r="C25" s="2">
        <v>4066</v>
      </c>
      <c r="D25" s="2" t="s">
        <v>49</v>
      </c>
    </row>
    <row r="26" spans="1:4" x14ac:dyDescent="0.25">
      <c r="A26" s="2">
        <v>2073</v>
      </c>
      <c r="B26" s="2" t="s">
        <v>50</v>
      </c>
      <c r="C26" s="2">
        <v>4067</v>
      </c>
      <c r="D26" s="2" t="s">
        <v>49</v>
      </c>
    </row>
    <row r="27" spans="1:4" x14ac:dyDescent="0.25">
      <c r="A27" s="2">
        <v>2074</v>
      </c>
      <c r="B27" s="2" t="s">
        <v>50</v>
      </c>
      <c r="C27" s="2">
        <v>4068</v>
      </c>
      <c r="D27" s="2" t="s">
        <v>49</v>
      </c>
    </row>
    <row r="28" spans="1:4" x14ac:dyDescent="0.25">
      <c r="A28" s="2">
        <v>2075</v>
      </c>
      <c r="B28" s="2" t="s">
        <v>50</v>
      </c>
      <c r="C28" s="2">
        <v>4069</v>
      </c>
      <c r="D28" s="2" t="s">
        <v>49</v>
      </c>
    </row>
    <row r="29" spans="1:4" x14ac:dyDescent="0.25">
      <c r="A29" s="2">
        <v>2076</v>
      </c>
      <c r="B29" s="2" t="s">
        <v>50</v>
      </c>
      <c r="C29" s="2">
        <v>4070</v>
      </c>
      <c r="D29" s="2" t="s">
        <v>49</v>
      </c>
    </row>
    <row r="30" spans="1:4" x14ac:dyDescent="0.25">
      <c r="A30" s="2">
        <v>2077</v>
      </c>
      <c r="B30" s="2" t="s">
        <v>50</v>
      </c>
      <c r="C30" s="2">
        <v>4071</v>
      </c>
      <c r="D30" s="2" t="s">
        <v>51</v>
      </c>
    </row>
    <row r="31" spans="1:4" x14ac:dyDescent="0.25">
      <c r="A31" s="2">
        <v>2078</v>
      </c>
      <c r="B31" s="2" t="s">
        <v>50</v>
      </c>
      <c r="C31" s="2">
        <v>4072</v>
      </c>
      <c r="D31" s="2" t="s">
        <v>51</v>
      </c>
    </row>
    <row r="32" spans="1:4" x14ac:dyDescent="0.25">
      <c r="A32" s="2">
        <v>2079</v>
      </c>
      <c r="B32" s="2" t="s">
        <v>50</v>
      </c>
      <c r="C32" s="2">
        <v>4073</v>
      </c>
      <c r="D32" s="2" t="s">
        <v>51</v>
      </c>
    </row>
    <row r="33" spans="1:4" x14ac:dyDescent="0.25">
      <c r="A33" s="2">
        <v>2080</v>
      </c>
      <c r="B33" s="2" t="s">
        <v>50</v>
      </c>
      <c r="C33" s="2">
        <v>4074</v>
      </c>
      <c r="D33" s="2" t="s">
        <v>51</v>
      </c>
    </row>
    <row r="34" spans="1:4" x14ac:dyDescent="0.25">
      <c r="A34" s="2">
        <v>2081</v>
      </c>
      <c r="B34" s="2" t="s">
        <v>52</v>
      </c>
      <c r="C34" s="2">
        <v>4075</v>
      </c>
      <c r="D34" s="2" t="s">
        <v>51</v>
      </c>
    </row>
    <row r="35" spans="1:4" x14ac:dyDescent="0.25">
      <c r="A35" s="2">
        <v>2082</v>
      </c>
      <c r="B35" s="2" t="s">
        <v>52</v>
      </c>
      <c r="C35" s="2">
        <v>4076</v>
      </c>
      <c r="D35" s="2" t="s">
        <v>50</v>
      </c>
    </row>
    <row r="36" spans="1:4" x14ac:dyDescent="0.25">
      <c r="A36" s="2">
        <v>2083</v>
      </c>
      <c r="B36" s="2" t="s">
        <v>52</v>
      </c>
      <c r="C36" s="2">
        <v>4077</v>
      </c>
      <c r="D36" s="2" t="s">
        <v>50</v>
      </c>
    </row>
    <row r="37" spans="1:4" x14ac:dyDescent="0.25">
      <c r="A37" s="2">
        <v>2084</v>
      </c>
      <c r="B37" s="2" t="s">
        <v>52</v>
      </c>
      <c r="C37" s="2">
        <v>4078</v>
      </c>
      <c r="D37" s="2" t="s">
        <v>50</v>
      </c>
    </row>
    <row r="38" spans="1:4" x14ac:dyDescent="0.25">
      <c r="A38" s="2">
        <v>2085</v>
      </c>
      <c r="B38" s="2" t="s">
        <v>52</v>
      </c>
      <c r="C38" s="2">
        <v>4079</v>
      </c>
      <c r="D38" s="2" t="s">
        <v>50</v>
      </c>
    </row>
    <row r="39" spans="1:4" x14ac:dyDescent="0.25">
      <c r="A39" s="2">
        <v>2086</v>
      </c>
      <c r="B39" s="2" t="s">
        <v>52</v>
      </c>
      <c r="C39" s="2">
        <v>4080</v>
      </c>
      <c r="D39" s="2" t="s">
        <v>50</v>
      </c>
    </row>
    <row r="40" spans="1:4" x14ac:dyDescent="0.25">
      <c r="A40" s="2">
        <v>2087</v>
      </c>
      <c r="B40" s="2" t="s">
        <v>52</v>
      </c>
      <c r="C40" s="2">
        <v>4081</v>
      </c>
      <c r="D40" s="2" t="s">
        <v>53</v>
      </c>
    </row>
    <row r="41" spans="1:4" x14ac:dyDescent="0.25">
      <c r="A41" s="2">
        <v>2088</v>
      </c>
      <c r="B41" s="2" t="s">
        <v>52</v>
      </c>
      <c r="C41" s="2">
        <v>4082</v>
      </c>
      <c r="D41" s="2" t="s">
        <v>53</v>
      </c>
    </row>
    <row r="42" spans="1:4" x14ac:dyDescent="0.25">
      <c r="A42" s="2">
        <v>2089</v>
      </c>
      <c r="B42" s="2" t="s">
        <v>54</v>
      </c>
      <c r="C42" s="2">
        <v>4083</v>
      </c>
      <c r="D42" s="2" t="s">
        <v>53</v>
      </c>
    </row>
    <row r="43" spans="1:4" x14ac:dyDescent="0.25">
      <c r="A43" s="2">
        <v>2090</v>
      </c>
      <c r="B43" s="2" t="s">
        <v>54</v>
      </c>
      <c r="C43" s="2">
        <v>4084</v>
      </c>
      <c r="D43" s="2" t="s">
        <v>53</v>
      </c>
    </row>
    <row r="44" spans="1:4" x14ac:dyDescent="0.25">
      <c r="A44" s="2">
        <v>2091</v>
      </c>
      <c r="B44" s="2" t="s">
        <v>54</v>
      </c>
      <c r="C44" s="2">
        <v>4085</v>
      </c>
      <c r="D44" s="2" t="s">
        <v>53</v>
      </c>
    </row>
    <row r="45" spans="1:4" x14ac:dyDescent="0.25">
      <c r="A45" s="2">
        <v>2092</v>
      </c>
      <c r="B45" s="2" t="s">
        <v>54</v>
      </c>
      <c r="C45" s="2">
        <v>4086</v>
      </c>
      <c r="D45" s="2" t="s">
        <v>53</v>
      </c>
    </row>
    <row r="46" spans="1:4" x14ac:dyDescent="0.25">
      <c r="A46" s="2">
        <v>2093</v>
      </c>
      <c r="B46" s="2" t="s">
        <v>54</v>
      </c>
      <c r="C46" s="2">
        <v>4087</v>
      </c>
      <c r="D46" s="123" t="s">
        <v>55</v>
      </c>
    </row>
    <row r="47" spans="1:4" x14ac:dyDescent="0.25">
      <c r="A47" s="2">
        <v>2094</v>
      </c>
      <c r="B47" s="2" t="s">
        <v>54</v>
      </c>
    </row>
    <row r="48" spans="1:4" x14ac:dyDescent="0.25">
      <c r="A48" s="2">
        <v>2095</v>
      </c>
      <c r="B48" s="2" t="s">
        <v>54</v>
      </c>
    </row>
    <row r="49" spans="1:4" x14ac:dyDescent="0.25">
      <c r="A49" s="2">
        <v>2096</v>
      </c>
      <c r="B49" s="2" t="s">
        <v>56</v>
      </c>
      <c r="D49" s="123"/>
    </row>
    <row r="50" spans="1:4" x14ac:dyDescent="0.25">
      <c r="A50" s="2">
        <v>2097</v>
      </c>
      <c r="B50" s="2" t="s">
        <v>56</v>
      </c>
    </row>
    <row r="51" spans="1:4" x14ac:dyDescent="0.25">
      <c r="A51" s="2">
        <v>2098</v>
      </c>
      <c r="B51" s="2" t="s">
        <v>56</v>
      </c>
    </row>
    <row r="52" spans="1:4" x14ac:dyDescent="0.25">
      <c r="A52" s="2">
        <v>2099</v>
      </c>
      <c r="B52" s="2" t="s">
        <v>56</v>
      </c>
    </row>
    <row r="53" spans="1:4" x14ac:dyDescent="0.25">
      <c r="A53" s="2">
        <v>2100</v>
      </c>
      <c r="B53" s="2" t="s">
        <v>56</v>
      </c>
    </row>
    <row r="54" spans="1:4" x14ac:dyDescent="0.25">
      <c r="A54" s="2">
        <v>2101</v>
      </c>
      <c r="B54" s="2" t="s">
        <v>56</v>
      </c>
    </row>
    <row r="55" spans="1:4" x14ac:dyDescent="0.25">
      <c r="A55" s="2">
        <v>2102</v>
      </c>
      <c r="B55" s="2" t="s">
        <v>57</v>
      </c>
    </row>
    <row r="56" spans="1:4" x14ac:dyDescent="0.25">
      <c r="A56" s="2">
        <v>2103</v>
      </c>
      <c r="B56" s="2" t="s">
        <v>57</v>
      </c>
    </row>
    <row r="57" spans="1:4" x14ac:dyDescent="0.25">
      <c r="A57" s="2">
        <v>2104</v>
      </c>
      <c r="B57" s="2" t="s">
        <v>57</v>
      </c>
    </row>
    <row r="58" spans="1:4" x14ac:dyDescent="0.25">
      <c r="A58" s="2">
        <v>2105</v>
      </c>
      <c r="B58" s="2" t="s">
        <v>57</v>
      </c>
    </row>
    <row r="59" spans="1:4" x14ac:dyDescent="0.25">
      <c r="A59" s="2">
        <v>2106</v>
      </c>
      <c r="B59" s="2" t="s">
        <v>57</v>
      </c>
    </row>
    <row r="60" spans="1:4" x14ac:dyDescent="0.25">
      <c r="A60" s="2">
        <v>2107</v>
      </c>
      <c r="B60" s="2" t="s">
        <v>57</v>
      </c>
    </row>
    <row r="61" spans="1:4" x14ac:dyDescent="0.25">
      <c r="A61" s="2">
        <v>2108</v>
      </c>
      <c r="B61" s="2" t="s">
        <v>57</v>
      </c>
    </row>
    <row r="62" spans="1:4" x14ac:dyDescent="0.25">
      <c r="A62" s="2">
        <v>2109</v>
      </c>
      <c r="B62" s="123" t="s">
        <v>58</v>
      </c>
    </row>
  </sheetData>
  <sheetProtection password="E213" sheet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A4" sqref="A4"/>
    </sheetView>
  </sheetViews>
  <sheetFormatPr baseColWidth="10" defaultRowHeight="12.5" x14ac:dyDescent="0.25"/>
  <cols>
    <col min="1" max="1" width="10.90625" style="177"/>
  </cols>
  <sheetData>
    <row r="1" spans="1:2" x14ac:dyDescent="0.25">
      <c r="A1" s="178" t="s">
        <v>673</v>
      </c>
      <c r="B1" s="168" t="s">
        <v>674</v>
      </c>
    </row>
    <row r="2" spans="1:2" x14ac:dyDescent="0.25">
      <c r="A2" s="177">
        <v>45216</v>
      </c>
      <c r="B2">
        <v>85</v>
      </c>
    </row>
    <row r="3" spans="1:2" x14ac:dyDescent="0.25">
      <c r="A3" s="177">
        <v>45216</v>
      </c>
      <c r="B3">
        <v>232</v>
      </c>
    </row>
  </sheetData>
  <sheetProtection algorithmName="SHA-512" hashValue="D+5Q8pjpPToFiJ/tdYDMPqP6DskLFZmL7RNwbq7nEclYSnnGJ95PUQMs6J50FgtYMekhLgP96oIh2MRFP1kBAg==" saltValue="pNsbVcHtU0b1YvfjoHyzx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>
      <selection activeCell="B17" sqref="B17"/>
    </sheetView>
  </sheetViews>
  <sheetFormatPr baseColWidth="10" defaultColWidth="11.54296875" defaultRowHeight="12.5" x14ac:dyDescent="0.25"/>
  <cols>
    <col min="1" max="2" width="11.54296875" style="172"/>
    <col min="3" max="3" width="14.453125" style="172" customWidth="1"/>
    <col min="4" max="4" width="16.453125" style="172" customWidth="1"/>
    <col min="5" max="5" width="11.54296875" style="172"/>
    <col min="6" max="6" width="11.453125" style="181" customWidth="1"/>
    <col min="7" max="16384" width="11.54296875" style="172"/>
  </cols>
  <sheetData>
    <row r="1" spans="1:4" x14ac:dyDescent="0.25">
      <c r="A1" s="172" t="s">
        <v>32</v>
      </c>
      <c r="B1" s="172" t="s">
        <v>33</v>
      </c>
      <c r="C1" s="172" t="s">
        <v>34</v>
      </c>
      <c r="D1" s="172" t="s">
        <v>35</v>
      </c>
    </row>
    <row r="2" spans="1:4" x14ac:dyDescent="0.25">
      <c r="A2" s="1">
        <v>30</v>
      </c>
      <c r="B2" s="1">
        <v>1</v>
      </c>
      <c r="C2" s="182">
        <v>193.60900000000001</v>
      </c>
      <c r="D2" s="183">
        <f ca="1">YEAR(TODAY())</f>
        <v>2024</v>
      </c>
    </row>
    <row r="3" spans="1:4" x14ac:dyDescent="0.25">
      <c r="A3" s="122">
        <v>31</v>
      </c>
      <c r="B3" s="122">
        <v>1.014</v>
      </c>
      <c r="C3" s="172">
        <v>153.75700000000001</v>
      </c>
    </row>
    <row r="4" spans="1:4" x14ac:dyDescent="0.25">
      <c r="A4" s="122">
        <v>32</v>
      </c>
      <c r="B4" s="122">
        <v>1.028</v>
      </c>
      <c r="C4" s="172">
        <v>0.72276252100000005</v>
      </c>
      <c r="D4" s="172" t="s">
        <v>36</v>
      </c>
    </row>
    <row r="5" spans="1:4" x14ac:dyDescent="0.25">
      <c r="A5" s="122">
        <v>33</v>
      </c>
      <c r="B5" s="122">
        <v>1.0429999999999999</v>
      </c>
      <c r="C5" s="172">
        <v>0.78700434100000005</v>
      </c>
      <c r="D5" s="172" t="s">
        <v>37</v>
      </c>
    </row>
    <row r="6" spans="1:4" x14ac:dyDescent="0.25">
      <c r="A6" s="122">
        <v>34</v>
      </c>
      <c r="B6" s="122">
        <v>1.0580000000000001</v>
      </c>
      <c r="C6" s="172">
        <v>2.6961499999999998</v>
      </c>
      <c r="D6" s="172" t="s">
        <v>38</v>
      </c>
    </row>
    <row r="7" spans="1:4" x14ac:dyDescent="0.25">
      <c r="A7" s="122">
        <v>35</v>
      </c>
      <c r="B7" s="122">
        <v>1.0720000000000001</v>
      </c>
      <c r="C7" s="172">
        <v>2.94617</v>
      </c>
      <c r="D7" s="172" t="s">
        <v>39</v>
      </c>
    </row>
    <row r="8" spans="1:4" x14ac:dyDescent="0.25">
      <c r="A8" s="122">
        <v>36</v>
      </c>
      <c r="B8" s="122">
        <v>1.087</v>
      </c>
    </row>
    <row r="9" spans="1:4" x14ac:dyDescent="0.25">
      <c r="A9" s="122">
        <v>37</v>
      </c>
      <c r="B9" s="122">
        <v>1.1000000000000001</v>
      </c>
    </row>
    <row r="10" spans="1:4" x14ac:dyDescent="0.25">
      <c r="A10" s="122">
        <v>38</v>
      </c>
      <c r="B10" s="122">
        <v>1.113</v>
      </c>
    </row>
    <row r="11" spans="1:4" x14ac:dyDescent="0.25">
      <c r="A11" s="122">
        <v>39</v>
      </c>
      <c r="B11" s="122">
        <v>1.125</v>
      </c>
    </row>
    <row r="12" spans="1:4" x14ac:dyDescent="0.25">
      <c r="A12" s="122">
        <v>40</v>
      </c>
      <c r="B12" s="122">
        <v>1.1359999999999999</v>
      </c>
    </row>
    <row r="13" spans="1:4" x14ac:dyDescent="0.25">
      <c r="A13" s="122">
        <v>41</v>
      </c>
      <c r="B13" s="122">
        <v>1.147</v>
      </c>
    </row>
    <row r="14" spans="1:4" x14ac:dyDescent="0.25">
      <c r="A14" s="122">
        <v>42</v>
      </c>
      <c r="B14" s="122">
        <v>1.1579999999999999</v>
      </c>
    </row>
    <row r="15" spans="1:4" x14ac:dyDescent="0.25">
      <c r="A15" s="122">
        <v>43</v>
      </c>
      <c r="B15" s="122">
        <v>1.17</v>
      </c>
    </row>
    <row r="16" spans="1:4" x14ac:dyDescent="0.25">
      <c r="A16" s="122">
        <v>44</v>
      </c>
      <c r="B16" s="122">
        <v>1.1830000000000001</v>
      </c>
    </row>
    <row r="17" spans="1:2" x14ac:dyDescent="0.25">
      <c r="A17" s="122">
        <v>45</v>
      </c>
      <c r="B17" s="122">
        <v>1.1950000000000001</v>
      </c>
    </row>
    <row r="18" spans="1:2" x14ac:dyDescent="0.25">
      <c r="A18" s="122">
        <v>46</v>
      </c>
      <c r="B18" s="122">
        <v>1.2070000000000001</v>
      </c>
    </row>
    <row r="19" spans="1:2" x14ac:dyDescent="0.25">
      <c r="A19" s="122">
        <v>47</v>
      </c>
      <c r="B19" s="122">
        <v>1.2170000000000001</v>
      </c>
    </row>
    <row r="20" spans="1:2" x14ac:dyDescent="0.25">
      <c r="A20" s="122">
        <v>48</v>
      </c>
      <c r="B20" s="122">
        <v>1.226</v>
      </c>
    </row>
    <row r="21" spans="1:2" x14ac:dyDescent="0.25">
      <c r="A21" s="122">
        <v>49</v>
      </c>
      <c r="B21" s="122">
        <v>1.234</v>
      </c>
    </row>
    <row r="22" spans="1:2" x14ac:dyDescent="0.25">
      <c r="A22" s="122">
        <v>50</v>
      </c>
      <c r="B22" s="122">
        <v>1.2430000000000001</v>
      </c>
    </row>
    <row r="23" spans="1:2" x14ac:dyDescent="0.25">
      <c r="A23" s="122">
        <v>51</v>
      </c>
      <c r="B23" s="122">
        <v>1.2549999999999999</v>
      </c>
    </row>
    <row r="24" spans="1:2" x14ac:dyDescent="0.25">
      <c r="A24" s="122">
        <v>52</v>
      </c>
      <c r="B24" s="122">
        <v>1.2709999999999999</v>
      </c>
    </row>
    <row r="25" spans="1:2" x14ac:dyDescent="0.25">
      <c r="A25" s="122">
        <v>53</v>
      </c>
      <c r="B25" s="122">
        <v>1.2929999999999999</v>
      </c>
    </row>
    <row r="26" spans="1:2" x14ac:dyDescent="0.25">
      <c r="A26" s="122">
        <v>54</v>
      </c>
      <c r="B26" s="122">
        <v>1.319</v>
      </c>
    </row>
    <row r="27" spans="1:2" x14ac:dyDescent="0.25">
      <c r="A27" s="122">
        <v>55</v>
      </c>
      <c r="B27" s="122">
        <v>1.35</v>
      </c>
    </row>
    <row r="28" spans="1:2" x14ac:dyDescent="0.25">
      <c r="A28" s="122">
        <v>56</v>
      </c>
      <c r="B28" s="122">
        <v>1.3839999999999999</v>
      </c>
    </row>
    <row r="29" spans="1:2" x14ac:dyDescent="0.25">
      <c r="A29" s="122">
        <v>57</v>
      </c>
      <c r="B29" s="122">
        <v>1.417</v>
      </c>
    </row>
    <row r="30" spans="1:2" x14ac:dyDescent="0.25">
      <c r="A30" s="122">
        <v>58</v>
      </c>
      <c r="B30" s="122">
        <v>1.4490000000000001</v>
      </c>
    </row>
    <row r="31" spans="1:2" x14ac:dyDescent="0.25">
      <c r="A31" s="122">
        <v>59</v>
      </c>
      <c r="B31" s="122">
        <v>1.48</v>
      </c>
    </row>
    <row r="32" spans="1:2" x14ac:dyDescent="0.25">
      <c r="A32" s="122">
        <v>60</v>
      </c>
      <c r="B32" s="122">
        <v>1.5089999999999999</v>
      </c>
    </row>
    <row r="33" spans="1:2" x14ac:dyDescent="0.25">
      <c r="A33" s="122">
        <v>61</v>
      </c>
      <c r="B33" s="122">
        <v>1.536</v>
      </c>
    </row>
    <row r="34" spans="1:2" x14ac:dyDescent="0.25">
      <c r="A34" s="122">
        <v>62</v>
      </c>
      <c r="B34" s="122">
        <v>1.5609999999999999</v>
      </c>
    </row>
    <row r="35" spans="1:2" x14ac:dyDescent="0.25">
      <c r="A35" s="122">
        <v>63</v>
      </c>
      <c r="B35" s="122">
        <v>1.5840000000000001</v>
      </c>
    </row>
    <row r="36" spans="1:2" x14ac:dyDescent="0.25">
      <c r="A36" s="122">
        <v>64</v>
      </c>
      <c r="B36" s="122">
        <v>1.6080000000000001</v>
      </c>
    </row>
    <row r="37" spans="1:2" x14ac:dyDescent="0.25">
      <c r="A37" s="122">
        <v>65</v>
      </c>
      <c r="B37" s="122">
        <v>1.6359999999999999</v>
      </c>
    </row>
    <row r="38" spans="1:2" x14ac:dyDescent="0.25">
      <c r="A38" s="122">
        <v>66</v>
      </c>
      <c r="B38" s="122">
        <v>1.671</v>
      </c>
    </row>
    <row r="39" spans="1:2" x14ac:dyDescent="0.25">
      <c r="A39" s="122">
        <v>67</v>
      </c>
      <c r="B39" s="122">
        <v>1.7190000000000001</v>
      </c>
    </row>
    <row r="40" spans="1:2" x14ac:dyDescent="0.25">
      <c r="A40" s="122">
        <v>68</v>
      </c>
      <c r="B40" s="122">
        <v>1.782</v>
      </c>
    </row>
    <row r="41" spans="1:2" x14ac:dyDescent="0.25">
      <c r="A41" s="122">
        <v>69</v>
      </c>
      <c r="B41" s="122">
        <v>1.8560000000000001</v>
      </c>
    </row>
    <row r="42" spans="1:2" x14ac:dyDescent="0.25">
      <c r="A42" s="122">
        <v>70</v>
      </c>
      <c r="B42" s="122">
        <v>1.9330000000000001</v>
      </c>
    </row>
    <row r="43" spans="1:2" x14ac:dyDescent="0.25">
      <c r="A43" s="122">
        <v>71</v>
      </c>
      <c r="B43" s="122">
        <v>2.0019999999999998</v>
      </c>
    </row>
    <row r="44" spans="1:2" x14ac:dyDescent="0.25">
      <c r="A44" s="122">
        <v>72</v>
      </c>
      <c r="B44" s="122">
        <v>2.0529999999999999</v>
      </c>
    </row>
    <row r="45" spans="1:2" x14ac:dyDescent="0.25">
      <c r="A45" s="122">
        <v>73</v>
      </c>
      <c r="B45" s="122">
        <v>2.0870000000000002</v>
      </c>
    </row>
    <row r="46" spans="1:2" x14ac:dyDescent="0.25">
      <c r="A46" s="122">
        <v>74</v>
      </c>
      <c r="B46" s="122">
        <v>2.113</v>
      </c>
    </row>
    <row r="47" spans="1:2" x14ac:dyDescent="0.25">
      <c r="A47" s="122">
        <v>75</v>
      </c>
      <c r="B47" s="122">
        <v>2.1419999999999999</v>
      </c>
    </row>
    <row r="48" spans="1:2" x14ac:dyDescent="0.25">
      <c r="A48" s="122">
        <v>76</v>
      </c>
      <c r="B48" s="122">
        <v>2.1840000000000002</v>
      </c>
    </row>
    <row r="49" spans="1:2" x14ac:dyDescent="0.25">
      <c r="A49" s="122">
        <v>77</v>
      </c>
      <c r="B49" s="122">
        <v>2.2509999999999999</v>
      </c>
    </row>
    <row r="50" spans="1:2" x14ac:dyDescent="0.25">
      <c r="A50" s="122">
        <v>78</v>
      </c>
      <c r="B50" s="122">
        <v>2.3580000000000001</v>
      </c>
    </row>
    <row r="51" spans="1:2" x14ac:dyDescent="0.25">
      <c r="A51" s="122">
        <v>79</v>
      </c>
      <c r="B51" s="122">
        <v>2.5</v>
      </c>
    </row>
    <row r="52" spans="1:2" x14ac:dyDescent="0.25">
      <c r="A52" s="122">
        <v>80</v>
      </c>
      <c r="B52" s="122">
        <v>2.669</v>
      </c>
    </row>
    <row r="53" spans="1:2" x14ac:dyDescent="0.25">
      <c r="A53" s="122">
        <v>81</v>
      </c>
      <c r="B53" s="122">
        <v>2.8490000000000002</v>
      </c>
    </row>
    <row r="54" spans="1:2" x14ac:dyDescent="0.25">
      <c r="A54" s="122">
        <v>82</v>
      </c>
      <c r="B54" s="122">
        <v>3.0179999999999998</v>
      </c>
    </row>
    <row r="55" spans="1:2" x14ac:dyDescent="0.25">
      <c r="A55" s="122">
        <v>83</v>
      </c>
      <c r="B55" s="122">
        <v>3.1659999999999999</v>
      </c>
    </row>
    <row r="56" spans="1:2" x14ac:dyDescent="0.25">
      <c r="A56" s="122">
        <v>84</v>
      </c>
      <c r="B56" s="122">
        <v>3.2879999999999998</v>
      </c>
    </row>
    <row r="57" spans="1:2" x14ac:dyDescent="0.25">
      <c r="A57" s="122">
        <v>85</v>
      </c>
      <c r="B57" s="122">
        <v>3.3860000000000001</v>
      </c>
    </row>
    <row r="58" spans="1:2" x14ac:dyDescent="0.25">
      <c r="A58" s="122">
        <v>86</v>
      </c>
      <c r="B58" s="122">
        <v>3.4580000000000002</v>
      </c>
    </row>
    <row r="59" spans="1:2" x14ac:dyDescent="0.25">
      <c r="A59" s="122">
        <v>87</v>
      </c>
      <c r="B59" s="122">
        <v>3.508</v>
      </c>
    </row>
    <row r="60" spans="1:2" x14ac:dyDescent="0.25">
      <c r="A60" s="122">
        <v>88</v>
      </c>
      <c r="B60" s="122">
        <v>3.54</v>
      </c>
    </row>
    <row r="61" spans="1:2" x14ac:dyDescent="0.25">
      <c r="A61" s="122">
        <v>89</v>
      </c>
      <c r="B61" s="122">
        <v>3.5590000000000002</v>
      </c>
    </row>
    <row r="62" spans="1:2" x14ac:dyDescent="0.25">
      <c r="A62" s="122">
        <v>90</v>
      </c>
      <c r="B62" s="122">
        <v>3.5710000000000002</v>
      </c>
    </row>
  </sheetData>
  <sheetProtection algorithmName="SHA-512" hashValue="j47x/qQE7NjQNkp/fv/2U/3WwdEEFoZDvdydBDaGuGtsJV58oGTUM1rbbBGpl7Gm0ZrZdulYLGSIzg6geNBiwg==" saltValue="wHdptN+eLOwJDFyLD0V9TQ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K701"/>
  <sheetViews>
    <sheetView zoomScale="90" zoomScaleNormal="90" workbookViewId="0"/>
  </sheetViews>
  <sheetFormatPr baseColWidth="10" defaultColWidth="11.54296875" defaultRowHeight="12.5" x14ac:dyDescent="0.25"/>
  <cols>
    <col min="1" max="1" width="5.81640625" style="172" customWidth="1"/>
    <col min="2" max="3" width="19.453125" style="172" customWidth="1"/>
    <col min="4" max="4" width="23.54296875" style="172" customWidth="1"/>
    <col min="5" max="5" width="11.453125" style="172" customWidth="1"/>
    <col min="6" max="6" width="11" style="170" customWidth="1"/>
    <col min="7" max="7" width="9.453125" style="173" customWidth="1"/>
    <col min="8" max="16384" width="11.54296875" style="2"/>
  </cols>
  <sheetData>
    <row r="1" spans="1:7" x14ac:dyDescent="0.25">
      <c r="A1" s="169" t="s">
        <v>22</v>
      </c>
      <c r="B1" s="172" t="s">
        <v>59</v>
      </c>
      <c r="C1" s="172" t="s">
        <v>60</v>
      </c>
      <c r="D1" s="172" t="s">
        <v>61</v>
      </c>
      <c r="E1" s="172" t="s">
        <v>62</v>
      </c>
      <c r="F1" s="171" t="s">
        <v>63</v>
      </c>
      <c r="G1" s="173" t="s">
        <v>64</v>
      </c>
    </row>
    <row r="2" spans="1:7" x14ac:dyDescent="0.25">
      <c r="A2" s="172">
        <v>1</v>
      </c>
      <c r="B2" s="172" t="s">
        <v>142</v>
      </c>
      <c r="C2" s="172" t="s">
        <v>169</v>
      </c>
      <c r="D2" s="169" t="s">
        <v>669</v>
      </c>
      <c r="E2" s="172" t="s">
        <v>80</v>
      </c>
      <c r="F2" s="170">
        <v>1987</v>
      </c>
      <c r="G2" s="173" t="s">
        <v>81</v>
      </c>
    </row>
    <row r="3" spans="1:7" x14ac:dyDescent="0.25">
      <c r="A3" s="172">
        <v>2</v>
      </c>
      <c r="B3" s="169" t="s">
        <v>751</v>
      </c>
      <c r="C3" s="172" t="s">
        <v>349</v>
      </c>
      <c r="D3" s="169" t="s">
        <v>669</v>
      </c>
      <c r="E3" s="172" t="s">
        <v>80</v>
      </c>
      <c r="F3" s="170">
        <v>1997</v>
      </c>
      <c r="G3" s="173" t="s">
        <v>81</v>
      </c>
    </row>
    <row r="4" spans="1:7" x14ac:dyDescent="0.25">
      <c r="A4" s="172">
        <v>3</v>
      </c>
      <c r="B4" s="172" t="s">
        <v>274</v>
      </c>
      <c r="C4" s="172" t="s">
        <v>257</v>
      </c>
      <c r="D4" s="169" t="s">
        <v>72</v>
      </c>
      <c r="E4" s="172" t="s">
        <v>80</v>
      </c>
      <c r="F4" s="170">
        <v>1991</v>
      </c>
      <c r="G4" s="173" t="s">
        <v>81</v>
      </c>
    </row>
    <row r="5" spans="1:7" x14ac:dyDescent="0.25">
      <c r="A5" s="172">
        <v>4</v>
      </c>
      <c r="B5" s="172" t="s">
        <v>328</v>
      </c>
      <c r="C5" s="172" t="s">
        <v>285</v>
      </c>
      <c r="D5" s="169" t="s">
        <v>667</v>
      </c>
      <c r="E5" s="172" t="s">
        <v>80</v>
      </c>
      <c r="F5" s="170">
        <v>1999</v>
      </c>
      <c r="G5" s="173" t="s">
        <v>81</v>
      </c>
    </row>
    <row r="6" spans="1:7" x14ac:dyDescent="0.25">
      <c r="A6" s="172">
        <v>5</v>
      </c>
      <c r="B6" s="172" t="s">
        <v>425</v>
      </c>
      <c r="C6" s="172" t="s">
        <v>426</v>
      </c>
      <c r="D6" s="169" t="s">
        <v>664</v>
      </c>
      <c r="E6" s="172" t="s">
        <v>80</v>
      </c>
      <c r="F6" s="171">
        <v>1998</v>
      </c>
      <c r="G6" s="173" t="s">
        <v>81</v>
      </c>
    </row>
    <row r="7" spans="1:7" x14ac:dyDescent="0.25">
      <c r="A7" s="172">
        <v>6</v>
      </c>
      <c r="B7" s="172" t="s">
        <v>180</v>
      </c>
      <c r="C7" s="172" t="s">
        <v>181</v>
      </c>
      <c r="D7" s="174" t="s">
        <v>271</v>
      </c>
      <c r="E7" s="172" t="s">
        <v>80</v>
      </c>
      <c r="F7" s="171">
        <v>1999</v>
      </c>
      <c r="G7" s="173" t="s">
        <v>81</v>
      </c>
    </row>
    <row r="8" spans="1:7" x14ac:dyDescent="0.25">
      <c r="A8" s="172">
        <v>7</v>
      </c>
      <c r="B8" s="169" t="s">
        <v>302</v>
      </c>
      <c r="C8" s="172" t="s">
        <v>303</v>
      </c>
      <c r="D8" s="169" t="s">
        <v>669</v>
      </c>
      <c r="E8" s="172" t="s">
        <v>80</v>
      </c>
      <c r="F8" s="170">
        <v>1992</v>
      </c>
      <c r="G8" s="173" t="s">
        <v>81</v>
      </c>
    </row>
    <row r="9" spans="1:7" x14ac:dyDescent="0.25">
      <c r="A9" s="172">
        <v>8</v>
      </c>
      <c r="B9" s="172" t="s">
        <v>488</v>
      </c>
      <c r="C9" s="172" t="s">
        <v>318</v>
      </c>
      <c r="D9" s="169" t="s">
        <v>72</v>
      </c>
      <c r="E9" s="172" t="s">
        <v>80</v>
      </c>
      <c r="F9" s="170">
        <v>1994</v>
      </c>
      <c r="G9" s="173" t="s">
        <v>81</v>
      </c>
    </row>
    <row r="10" spans="1:7" x14ac:dyDescent="0.25">
      <c r="A10" s="172">
        <v>9</v>
      </c>
      <c r="B10" s="172" t="s">
        <v>345</v>
      </c>
      <c r="C10" s="172" t="s">
        <v>355</v>
      </c>
      <c r="D10" s="169" t="s">
        <v>669</v>
      </c>
      <c r="E10" s="172" t="s">
        <v>80</v>
      </c>
      <c r="F10" s="170">
        <v>1993</v>
      </c>
      <c r="G10" s="173" t="s">
        <v>81</v>
      </c>
    </row>
    <row r="11" spans="1:7" x14ac:dyDescent="0.25">
      <c r="A11" s="172">
        <v>10</v>
      </c>
      <c r="B11" s="172" t="s">
        <v>145</v>
      </c>
      <c r="C11" s="172" t="s">
        <v>86</v>
      </c>
      <c r="D11" s="169" t="s">
        <v>669</v>
      </c>
      <c r="E11" s="172" t="s">
        <v>80</v>
      </c>
      <c r="F11" s="170">
        <v>1991</v>
      </c>
      <c r="G11" s="173" t="s">
        <v>81</v>
      </c>
    </row>
    <row r="12" spans="1:7" x14ac:dyDescent="0.25">
      <c r="A12" s="172">
        <v>11</v>
      </c>
      <c r="B12" s="172" t="s">
        <v>489</v>
      </c>
      <c r="C12" s="172" t="s">
        <v>490</v>
      </c>
      <c r="D12" s="169" t="s">
        <v>669</v>
      </c>
      <c r="E12" s="172" t="s">
        <v>80</v>
      </c>
      <c r="F12" s="171">
        <v>2002</v>
      </c>
      <c r="G12" s="173" t="s">
        <v>81</v>
      </c>
    </row>
    <row r="13" spans="1:7" x14ac:dyDescent="0.25">
      <c r="A13" s="172">
        <v>12</v>
      </c>
      <c r="B13" s="169" t="s">
        <v>193</v>
      </c>
      <c r="C13" s="172" t="s">
        <v>127</v>
      </c>
      <c r="D13" s="169" t="s">
        <v>664</v>
      </c>
      <c r="E13" s="172" t="s">
        <v>80</v>
      </c>
      <c r="F13" s="170">
        <v>1995</v>
      </c>
      <c r="G13" s="173" t="s">
        <v>81</v>
      </c>
    </row>
    <row r="14" spans="1:7" x14ac:dyDescent="0.25">
      <c r="A14" s="172">
        <v>13</v>
      </c>
      <c r="B14" s="172" t="s">
        <v>351</v>
      </c>
      <c r="C14" s="172" t="s">
        <v>352</v>
      </c>
      <c r="D14" s="169" t="s">
        <v>669</v>
      </c>
      <c r="E14" s="169" t="s">
        <v>80</v>
      </c>
      <c r="F14" s="170">
        <v>1995</v>
      </c>
      <c r="G14" s="173" t="s">
        <v>81</v>
      </c>
    </row>
    <row r="15" spans="1:7" x14ac:dyDescent="0.25">
      <c r="A15" s="172">
        <v>14</v>
      </c>
      <c r="B15" s="172" t="s">
        <v>183</v>
      </c>
      <c r="C15" s="172" t="s">
        <v>184</v>
      </c>
      <c r="D15" s="169" t="s">
        <v>663</v>
      </c>
      <c r="E15" s="172" t="s">
        <v>80</v>
      </c>
      <c r="F15" s="170">
        <v>1991</v>
      </c>
      <c r="G15" s="173" t="s">
        <v>81</v>
      </c>
    </row>
    <row r="16" spans="1:7" x14ac:dyDescent="0.25">
      <c r="A16" s="172">
        <v>15</v>
      </c>
      <c r="B16" s="172" t="s">
        <v>700</v>
      </c>
      <c r="C16" s="172" t="s">
        <v>701</v>
      </c>
      <c r="D16" s="169" t="s">
        <v>669</v>
      </c>
      <c r="E16" s="169" t="s">
        <v>80</v>
      </c>
      <c r="F16" s="170">
        <v>1996</v>
      </c>
      <c r="G16" s="173" t="s">
        <v>81</v>
      </c>
    </row>
    <row r="17" spans="1:7" x14ac:dyDescent="0.25">
      <c r="A17" s="172">
        <v>16</v>
      </c>
      <c r="B17" s="172" t="s">
        <v>722</v>
      </c>
      <c r="C17" s="172" t="s">
        <v>723</v>
      </c>
      <c r="D17" s="169" t="s">
        <v>724</v>
      </c>
      <c r="E17" s="169" t="s">
        <v>80</v>
      </c>
      <c r="F17" s="170">
        <v>1995</v>
      </c>
      <c r="G17" s="173" t="s">
        <v>81</v>
      </c>
    </row>
    <row r="18" spans="1:7" x14ac:dyDescent="0.25">
      <c r="A18" s="172">
        <v>17</v>
      </c>
      <c r="B18" s="172" t="s">
        <v>656</v>
      </c>
      <c r="C18" s="172" t="s">
        <v>656</v>
      </c>
      <c r="D18" s="172" t="s">
        <v>656</v>
      </c>
    </row>
    <row r="19" spans="1:7" x14ac:dyDescent="0.25">
      <c r="A19" s="172">
        <v>18</v>
      </c>
      <c r="B19" s="172" t="s">
        <v>656</v>
      </c>
      <c r="C19" s="172" t="s">
        <v>656</v>
      </c>
      <c r="D19" s="172" t="s">
        <v>656</v>
      </c>
    </row>
    <row r="20" spans="1:7" x14ac:dyDescent="0.25">
      <c r="A20" s="172">
        <v>19</v>
      </c>
      <c r="B20" s="172" t="s">
        <v>656</v>
      </c>
      <c r="C20" s="172" t="s">
        <v>656</v>
      </c>
      <c r="D20" s="172" t="s">
        <v>656</v>
      </c>
    </row>
    <row r="21" spans="1:7" x14ac:dyDescent="0.25">
      <c r="A21" s="172">
        <v>20</v>
      </c>
      <c r="B21" s="172" t="s">
        <v>656</v>
      </c>
      <c r="C21" s="172" t="s">
        <v>656</v>
      </c>
      <c r="D21" s="172" t="s">
        <v>656</v>
      </c>
    </row>
    <row r="22" spans="1:7" x14ac:dyDescent="0.25">
      <c r="A22" s="172">
        <v>21</v>
      </c>
      <c r="B22" s="172" t="s">
        <v>656</v>
      </c>
      <c r="C22" s="172" t="s">
        <v>656</v>
      </c>
      <c r="D22" s="172" t="s">
        <v>656</v>
      </c>
    </row>
    <row r="23" spans="1:7" x14ac:dyDescent="0.25">
      <c r="A23" s="172">
        <v>22</v>
      </c>
      <c r="B23" s="172" t="s">
        <v>656</v>
      </c>
      <c r="C23" s="172" t="s">
        <v>656</v>
      </c>
      <c r="D23" s="172" t="s">
        <v>656</v>
      </c>
    </row>
    <row r="24" spans="1:7" x14ac:dyDescent="0.25">
      <c r="A24" s="172">
        <v>23</v>
      </c>
      <c r="B24" s="172" t="s">
        <v>656</v>
      </c>
      <c r="C24" s="172" t="s">
        <v>656</v>
      </c>
      <c r="D24" s="172" t="s">
        <v>656</v>
      </c>
    </row>
    <row r="25" spans="1:7" x14ac:dyDescent="0.25">
      <c r="A25" s="172">
        <v>24</v>
      </c>
      <c r="B25" s="172" t="s">
        <v>656</v>
      </c>
      <c r="C25" s="172" t="s">
        <v>656</v>
      </c>
      <c r="D25" s="172" t="s">
        <v>656</v>
      </c>
    </row>
    <row r="26" spans="1:7" x14ac:dyDescent="0.25">
      <c r="A26" s="172">
        <v>25</v>
      </c>
      <c r="B26" s="172" t="s">
        <v>656</v>
      </c>
      <c r="C26" s="172" t="s">
        <v>656</v>
      </c>
      <c r="D26" s="172" t="s">
        <v>656</v>
      </c>
    </row>
    <row r="27" spans="1:7" x14ac:dyDescent="0.25">
      <c r="B27" s="172" t="s">
        <v>656</v>
      </c>
      <c r="C27" s="172" t="s">
        <v>656</v>
      </c>
      <c r="D27" s="172" t="s">
        <v>656</v>
      </c>
    </row>
    <row r="28" spans="1:7" x14ac:dyDescent="0.25">
      <c r="A28" s="172">
        <v>26</v>
      </c>
      <c r="B28" s="172" t="s">
        <v>144</v>
      </c>
      <c r="C28" s="172" t="s">
        <v>170</v>
      </c>
      <c r="D28" s="172" t="s">
        <v>664</v>
      </c>
      <c r="E28" s="172" t="s">
        <v>80</v>
      </c>
      <c r="F28" s="170">
        <v>1981</v>
      </c>
      <c r="G28" s="173" t="s">
        <v>84</v>
      </c>
    </row>
    <row r="29" spans="1:7" x14ac:dyDescent="0.25">
      <c r="A29" s="172">
        <v>27</v>
      </c>
      <c r="B29" s="172" t="s">
        <v>286</v>
      </c>
      <c r="C29" s="172" t="s">
        <v>287</v>
      </c>
      <c r="D29" s="169" t="s">
        <v>284</v>
      </c>
      <c r="E29" s="172" t="s">
        <v>80</v>
      </c>
      <c r="F29" s="170">
        <v>1992</v>
      </c>
      <c r="G29" s="173" t="s">
        <v>84</v>
      </c>
    </row>
    <row r="30" spans="1:7" x14ac:dyDescent="0.25">
      <c r="A30" s="172">
        <v>28</v>
      </c>
      <c r="B30" s="169" t="s">
        <v>165</v>
      </c>
      <c r="C30" s="169" t="s">
        <v>127</v>
      </c>
      <c r="D30" s="169" t="s">
        <v>669</v>
      </c>
      <c r="E30" s="172" t="s">
        <v>80</v>
      </c>
      <c r="F30" s="170">
        <v>1993</v>
      </c>
      <c r="G30" s="173" t="s">
        <v>84</v>
      </c>
    </row>
    <row r="31" spans="1:7" x14ac:dyDescent="0.25">
      <c r="A31" s="172">
        <v>29</v>
      </c>
      <c r="B31" s="172" t="s">
        <v>439</v>
      </c>
      <c r="C31" s="172" t="s">
        <v>85</v>
      </c>
      <c r="D31" s="169" t="s">
        <v>271</v>
      </c>
      <c r="E31" s="172" t="s">
        <v>80</v>
      </c>
      <c r="F31" s="170">
        <v>1984</v>
      </c>
      <c r="G31" s="173" t="s">
        <v>84</v>
      </c>
    </row>
    <row r="32" spans="1:7" x14ac:dyDescent="0.25">
      <c r="A32" s="172">
        <v>30</v>
      </c>
      <c r="B32" s="172" t="s">
        <v>443</v>
      </c>
      <c r="C32" s="169" t="s">
        <v>119</v>
      </c>
      <c r="D32" s="169" t="s">
        <v>661</v>
      </c>
      <c r="E32" s="172" t="s">
        <v>80</v>
      </c>
      <c r="F32" s="170">
        <v>2003</v>
      </c>
      <c r="G32" s="173" t="s">
        <v>84</v>
      </c>
    </row>
    <row r="33" spans="1:7" x14ac:dyDescent="0.25">
      <c r="A33" s="172">
        <v>31</v>
      </c>
      <c r="B33" s="172" t="s">
        <v>491</v>
      </c>
      <c r="C33" s="172" t="s">
        <v>330</v>
      </c>
      <c r="D33" s="169" t="s">
        <v>666</v>
      </c>
      <c r="E33" s="172" t="s">
        <v>80</v>
      </c>
      <c r="F33" s="170">
        <v>1991</v>
      </c>
      <c r="G33" s="173" t="s">
        <v>84</v>
      </c>
    </row>
    <row r="34" spans="1:7" x14ac:dyDescent="0.25">
      <c r="A34" s="172">
        <v>32</v>
      </c>
      <c r="B34" s="172" t="s">
        <v>143</v>
      </c>
      <c r="C34" s="172" t="s">
        <v>82</v>
      </c>
      <c r="D34" s="169" t="s">
        <v>668</v>
      </c>
      <c r="E34" s="172" t="s">
        <v>80</v>
      </c>
      <c r="F34" s="170">
        <v>1983</v>
      </c>
      <c r="G34" s="173" t="s">
        <v>84</v>
      </c>
    </row>
    <row r="35" spans="1:7" x14ac:dyDescent="0.25">
      <c r="A35" s="172">
        <v>33</v>
      </c>
      <c r="B35" s="172" t="s">
        <v>250</v>
      </c>
      <c r="C35" s="172" t="s">
        <v>251</v>
      </c>
      <c r="D35" s="169" t="s">
        <v>669</v>
      </c>
      <c r="E35" s="172" t="s">
        <v>80</v>
      </c>
      <c r="F35" s="170">
        <v>2000</v>
      </c>
      <c r="G35" s="173" t="s">
        <v>84</v>
      </c>
    </row>
    <row r="36" spans="1:7" x14ac:dyDescent="0.25">
      <c r="A36" s="172">
        <v>34</v>
      </c>
      <c r="B36" s="172" t="s">
        <v>209</v>
      </c>
      <c r="C36" s="172" t="s">
        <v>210</v>
      </c>
      <c r="D36" s="174" t="s">
        <v>284</v>
      </c>
      <c r="E36" s="172" t="s">
        <v>80</v>
      </c>
      <c r="F36" s="170">
        <v>1992</v>
      </c>
      <c r="G36" s="173" t="s">
        <v>84</v>
      </c>
    </row>
    <row r="37" spans="1:7" x14ac:dyDescent="0.25">
      <c r="A37" s="172">
        <v>35</v>
      </c>
      <c r="B37" s="169" t="s">
        <v>153</v>
      </c>
      <c r="C37" s="172" t="s">
        <v>190</v>
      </c>
      <c r="D37" s="172" t="s">
        <v>670</v>
      </c>
      <c r="E37" s="172" t="s">
        <v>80</v>
      </c>
      <c r="F37" s="170">
        <v>1995</v>
      </c>
      <c r="G37" s="173" t="s">
        <v>84</v>
      </c>
    </row>
    <row r="38" spans="1:7" x14ac:dyDescent="0.25">
      <c r="A38" s="172">
        <v>36</v>
      </c>
      <c r="B38" s="169" t="s">
        <v>311</v>
      </c>
      <c r="C38" s="172" t="s">
        <v>104</v>
      </c>
      <c r="D38" s="169" t="s">
        <v>669</v>
      </c>
      <c r="E38" s="172" t="s">
        <v>80</v>
      </c>
      <c r="F38" s="170">
        <v>1997</v>
      </c>
      <c r="G38" s="173" t="s">
        <v>84</v>
      </c>
    </row>
    <row r="39" spans="1:7" x14ac:dyDescent="0.25">
      <c r="A39" s="172">
        <v>37</v>
      </c>
      <c r="B39" s="172" t="s">
        <v>288</v>
      </c>
      <c r="C39" s="172" t="s">
        <v>87</v>
      </c>
      <c r="D39" s="172" t="s">
        <v>668</v>
      </c>
      <c r="E39" s="172" t="s">
        <v>80</v>
      </c>
      <c r="F39" s="170">
        <v>1984</v>
      </c>
      <c r="G39" s="173" t="s">
        <v>84</v>
      </c>
    </row>
    <row r="40" spans="1:7" x14ac:dyDescent="0.25">
      <c r="A40" s="172">
        <v>38</v>
      </c>
      <c r="B40" s="172" t="s">
        <v>211</v>
      </c>
      <c r="C40" s="172" t="s">
        <v>212</v>
      </c>
      <c r="D40" s="169" t="s">
        <v>669</v>
      </c>
      <c r="E40" s="172" t="s">
        <v>80</v>
      </c>
      <c r="F40" s="170">
        <v>1996</v>
      </c>
      <c r="G40" s="173" t="s">
        <v>84</v>
      </c>
    </row>
    <row r="41" spans="1:7" x14ac:dyDescent="0.25">
      <c r="A41" s="172">
        <v>39</v>
      </c>
      <c r="B41" s="169" t="s">
        <v>492</v>
      </c>
      <c r="C41" s="172" t="s">
        <v>366</v>
      </c>
      <c r="D41" s="169" t="s">
        <v>668</v>
      </c>
      <c r="E41" s="172" t="s">
        <v>80</v>
      </c>
      <c r="F41" s="170">
        <v>2002</v>
      </c>
      <c r="G41" s="173" t="s">
        <v>84</v>
      </c>
    </row>
    <row r="42" spans="1:7" x14ac:dyDescent="0.25">
      <c r="A42" s="172">
        <v>40</v>
      </c>
      <c r="B42" s="169" t="s">
        <v>441</v>
      </c>
      <c r="C42" s="172" t="s">
        <v>249</v>
      </c>
      <c r="D42" s="169" t="s">
        <v>668</v>
      </c>
      <c r="E42" s="172" t="s">
        <v>80</v>
      </c>
      <c r="F42" s="170">
        <v>1985</v>
      </c>
      <c r="G42" s="173" t="s">
        <v>84</v>
      </c>
    </row>
    <row r="43" spans="1:7" x14ac:dyDescent="0.25">
      <c r="A43" s="172">
        <v>41</v>
      </c>
      <c r="B43" s="172" t="s">
        <v>151</v>
      </c>
      <c r="C43" s="172" t="s">
        <v>98</v>
      </c>
      <c r="D43" s="172" t="s">
        <v>670</v>
      </c>
      <c r="E43" s="172" t="s">
        <v>80</v>
      </c>
      <c r="F43" s="171">
        <v>1993</v>
      </c>
      <c r="G43" s="173" t="s">
        <v>84</v>
      </c>
    </row>
    <row r="44" spans="1:7" x14ac:dyDescent="0.25">
      <c r="A44" s="172">
        <v>42</v>
      </c>
      <c r="B44" s="172" t="s">
        <v>460</v>
      </c>
      <c r="C44" s="172" t="s">
        <v>461</v>
      </c>
      <c r="D44" s="169" t="s">
        <v>667</v>
      </c>
      <c r="E44" s="169" t="s">
        <v>80</v>
      </c>
      <c r="F44" s="170">
        <v>1994</v>
      </c>
      <c r="G44" s="171" t="s">
        <v>84</v>
      </c>
    </row>
    <row r="45" spans="1:7" x14ac:dyDescent="0.25">
      <c r="A45" s="172">
        <v>43</v>
      </c>
      <c r="B45" s="172" t="s">
        <v>197</v>
      </c>
      <c r="C45" s="172" t="s">
        <v>198</v>
      </c>
      <c r="D45" s="169" t="s">
        <v>476</v>
      </c>
      <c r="E45" s="172" t="s">
        <v>80</v>
      </c>
      <c r="F45" s="170">
        <v>1995</v>
      </c>
      <c r="G45" s="173" t="s">
        <v>84</v>
      </c>
    </row>
    <row r="46" spans="1:7" x14ac:dyDescent="0.25">
      <c r="A46" s="172">
        <v>44</v>
      </c>
      <c r="B46" s="172" t="s">
        <v>681</v>
      </c>
      <c r="C46" s="172" t="s">
        <v>682</v>
      </c>
      <c r="D46" s="169" t="s">
        <v>665</v>
      </c>
      <c r="E46" s="169" t="s">
        <v>80</v>
      </c>
      <c r="F46" s="170">
        <v>2002</v>
      </c>
      <c r="G46" s="171" t="s">
        <v>84</v>
      </c>
    </row>
    <row r="47" spans="1:7" x14ac:dyDescent="0.25">
      <c r="A47" s="172">
        <v>45</v>
      </c>
      <c r="B47" s="169" t="s">
        <v>656</v>
      </c>
      <c r="C47" s="169" t="s">
        <v>656</v>
      </c>
      <c r="D47" s="169" t="s">
        <v>656</v>
      </c>
    </row>
    <row r="48" spans="1:7" x14ac:dyDescent="0.25">
      <c r="A48" s="172">
        <v>46</v>
      </c>
      <c r="B48" s="172" t="s">
        <v>656</v>
      </c>
      <c r="C48" s="172" t="s">
        <v>656</v>
      </c>
      <c r="D48" s="169" t="s">
        <v>656</v>
      </c>
    </row>
    <row r="49" spans="1:7" x14ac:dyDescent="0.25">
      <c r="A49" s="172">
        <v>47</v>
      </c>
      <c r="B49" s="172" t="s">
        <v>656</v>
      </c>
      <c r="C49" s="172" t="s">
        <v>656</v>
      </c>
      <c r="D49" s="172" t="s">
        <v>656</v>
      </c>
    </row>
    <row r="50" spans="1:7" x14ac:dyDescent="0.25">
      <c r="A50" s="172">
        <v>48</v>
      </c>
      <c r="B50" s="172" t="s">
        <v>656</v>
      </c>
      <c r="C50" s="172" t="s">
        <v>656</v>
      </c>
      <c r="D50" s="172" t="s">
        <v>656</v>
      </c>
    </row>
    <row r="51" spans="1:7" x14ac:dyDescent="0.25">
      <c r="A51" s="172">
        <v>49</v>
      </c>
      <c r="B51" s="172" t="s">
        <v>656</v>
      </c>
      <c r="C51" s="172" t="s">
        <v>656</v>
      </c>
      <c r="D51" s="172" t="s">
        <v>656</v>
      </c>
    </row>
    <row r="52" spans="1:7" x14ac:dyDescent="0.25">
      <c r="A52" s="172">
        <v>50</v>
      </c>
      <c r="B52" s="172" t="s">
        <v>656</v>
      </c>
      <c r="C52" s="172" t="s">
        <v>656</v>
      </c>
      <c r="D52" s="172" t="s">
        <v>656</v>
      </c>
    </row>
    <row r="53" spans="1:7" x14ac:dyDescent="0.25">
      <c r="B53" s="172" t="s">
        <v>656</v>
      </c>
      <c r="C53" s="172" t="s">
        <v>656</v>
      </c>
      <c r="D53" s="172" t="s">
        <v>656</v>
      </c>
    </row>
    <row r="54" spans="1:7" x14ac:dyDescent="0.25">
      <c r="A54" s="172">
        <v>51</v>
      </c>
      <c r="B54" s="172" t="s">
        <v>365</v>
      </c>
      <c r="C54" s="172" t="s">
        <v>366</v>
      </c>
      <c r="D54" s="169" t="s">
        <v>671</v>
      </c>
      <c r="E54" s="172" t="s">
        <v>80</v>
      </c>
      <c r="F54" s="170">
        <v>1988</v>
      </c>
      <c r="G54" s="173" t="s">
        <v>493</v>
      </c>
    </row>
    <row r="55" spans="1:7" x14ac:dyDescent="0.25">
      <c r="A55" s="172">
        <v>52</v>
      </c>
      <c r="B55" s="172" t="s">
        <v>486</v>
      </c>
      <c r="C55" s="172" t="s">
        <v>85</v>
      </c>
      <c r="D55" s="172" t="s">
        <v>476</v>
      </c>
      <c r="E55" s="172" t="s">
        <v>80</v>
      </c>
      <c r="F55" s="170">
        <v>1998</v>
      </c>
      <c r="G55" s="173" t="s">
        <v>493</v>
      </c>
    </row>
    <row r="56" spans="1:7" x14ac:dyDescent="0.25">
      <c r="A56" s="172">
        <v>53</v>
      </c>
      <c r="B56" s="181" t="s">
        <v>367</v>
      </c>
      <c r="C56" s="181" t="s">
        <v>368</v>
      </c>
      <c r="D56" s="169" t="s">
        <v>671</v>
      </c>
      <c r="E56" s="172" t="s">
        <v>80</v>
      </c>
      <c r="F56" s="170">
        <v>1995</v>
      </c>
      <c r="G56" s="173" t="s">
        <v>493</v>
      </c>
    </row>
    <row r="57" spans="1:7" x14ac:dyDescent="0.25">
      <c r="A57" s="172">
        <v>54</v>
      </c>
      <c r="B57" s="181" t="s">
        <v>289</v>
      </c>
      <c r="C57" s="181" t="s">
        <v>189</v>
      </c>
      <c r="D57" s="169" t="s">
        <v>667</v>
      </c>
      <c r="E57" s="172" t="s">
        <v>80</v>
      </c>
      <c r="F57" s="170">
        <v>1996</v>
      </c>
      <c r="G57" s="173" t="s">
        <v>493</v>
      </c>
    </row>
    <row r="58" spans="1:7" x14ac:dyDescent="0.25">
      <c r="A58" s="172">
        <v>55</v>
      </c>
      <c r="B58" s="181" t="s">
        <v>384</v>
      </c>
      <c r="C58" s="181" t="s">
        <v>385</v>
      </c>
      <c r="D58" s="169" t="s">
        <v>73</v>
      </c>
      <c r="E58" s="172" t="s">
        <v>80</v>
      </c>
      <c r="F58" s="171">
        <v>2000</v>
      </c>
      <c r="G58" s="173" t="s">
        <v>493</v>
      </c>
    </row>
    <row r="59" spans="1:7" x14ac:dyDescent="0.25">
      <c r="A59" s="172">
        <v>56</v>
      </c>
      <c r="B59" s="181" t="s">
        <v>494</v>
      </c>
      <c r="C59" s="181" t="s">
        <v>495</v>
      </c>
      <c r="D59" s="174" t="s">
        <v>73</v>
      </c>
      <c r="E59" s="172" t="s">
        <v>80</v>
      </c>
      <c r="F59" s="170">
        <v>1989</v>
      </c>
      <c r="G59" s="173" t="s">
        <v>493</v>
      </c>
    </row>
    <row r="60" spans="1:7" x14ac:dyDescent="0.25">
      <c r="A60" s="172">
        <v>57</v>
      </c>
      <c r="B60" s="181" t="s">
        <v>356</v>
      </c>
      <c r="C60" s="181" t="s">
        <v>83</v>
      </c>
      <c r="D60" s="174" t="s">
        <v>73</v>
      </c>
      <c r="E60" s="172" t="s">
        <v>80</v>
      </c>
      <c r="F60" s="170">
        <v>1998</v>
      </c>
      <c r="G60" s="173" t="s">
        <v>493</v>
      </c>
    </row>
    <row r="61" spans="1:7" x14ac:dyDescent="0.25">
      <c r="A61" s="172">
        <v>58</v>
      </c>
      <c r="B61" s="181" t="s">
        <v>496</v>
      </c>
      <c r="C61" s="181" t="s">
        <v>175</v>
      </c>
      <c r="D61" s="174" t="s">
        <v>73</v>
      </c>
      <c r="E61" s="172" t="s">
        <v>80</v>
      </c>
      <c r="F61" s="170">
        <v>1998</v>
      </c>
      <c r="G61" s="173" t="s">
        <v>493</v>
      </c>
    </row>
    <row r="62" spans="1:7" x14ac:dyDescent="0.25">
      <c r="A62" s="172">
        <v>59</v>
      </c>
      <c r="B62" s="181" t="s">
        <v>233</v>
      </c>
      <c r="C62" s="181" t="s">
        <v>234</v>
      </c>
      <c r="D62" s="174" t="s">
        <v>73</v>
      </c>
      <c r="E62" s="172" t="s">
        <v>80</v>
      </c>
      <c r="F62" s="170">
        <v>1981</v>
      </c>
      <c r="G62" s="173" t="s">
        <v>493</v>
      </c>
    </row>
    <row r="63" spans="1:7" x14ac:dyDescent="0.25">
      <c r="A63" s="172">
        <v>60</v>
      </c>
      <c r="B63" s="181" t="s">
        <v>199</v>
      </c>
      <c r="C63" s="181" t="s">
        <v>200</v>
      </c>
      <c r="D63" s="172" t="s">
        <v>670</v>
      </c>
      <c r="E63" s="172" t="s">
        <v>80</v>
      </c>
      <c r="F63" s="170">
        <v>1991</v>
      </c>
      <c r="G63" s="173" t="s">
        <v>493</v>
      </c>
    </row>
    <row r="64" spans="1:7" x14ac:dyDescent="0.25">
      <c r="A64" s="172">
        <v>61</v>
      </c>
      <c r="B64" s="174" t="s">
        <v>392</v>
      </c>
      <c r="C64" s="181" t="s">
        <v>393</v>
      </c>
      <c r="D64" s="174" t="s">
        <v>73</v>
      </c>
      <c r="E64" s="172" t="s">
        <v>80</v>
      </c>
      <c r="F64" s="170">
        <v>2005</v>
      </c>
      <c r="G64" s="173" t="s">
        <v>493</v>
      </c>
    </row>
    <row r="65" spans="1:7" x14ac:dyDescent="0.25">
      <c r="A65" s="172">
        <v>62</v>
      </c>
      <c r="B65" s="181" t="s">
        <v>675</v>
      </c>
      <c r="C65" s="181" t="s">
        <v>676</v>
      </c>
      <c r="D65" s="169" t="s">
        <v>73</v>
      </c>
      <c r="E65" s="169" t="s">
        <v>80</v>
      </c>
      <c r="F65" s="170">
        <v>2002</v>
      </c>
      <c r="G65" s="173" t="s">
        <v>493</v>
      </c>
    </row>
    <row r="66" spans="1:7" x14ac:dyDescent="0.25">
      <c r="A66" s="172">
        <v>63</v>
      </c>
      <c r="B66" s="174" t="s">
        <v>725</v>
      </c>
      <c r="C66" s="181" t="s">
        <v>726</v>
      </c>
      <c r="D66" s="174" t="s">
        <v>73</v>
      </c>
      <c r="E66" s="169" t="s">
        <v>80</v>
      </c>
      <c r="F66" s="170">
        <v>1998</v>
      </c>
      <c r="G66" s="173" t="s">
        <v>493</v>
      </c>
    </row>
    <row r="67" spans="1:7" x14ac:dyDescent="0.25">
      <c r="A67" s="172">
        <v>64</v>
      </c>
      <c r="B67" s="181"/>
      <c r="C67" s="181"/>
      <c r="D67" s="174"/>
      <c r="E67" s="169"/>
    </row>
    <row r="68" spans="1:7" x14ac:dyDescent="0.25">
      <c r="A68" s="172">
        <v>65</v>
      </c>
      <c r="B68" s="181" t="s">
        <v>729</v>
      </c>
      <c r="C68" s="181" t="s">
        <v>730</v>
      </c>
      <c r="D68" s="174" t="s">
        <v>73</v>
      </c>
      <c r="E68" s="169" t="s">
        <v>80</v>
      </c>
      <c r="F68" s="170">
        <v>1991</v>
      </c>
      <c r="G68" s="173" t="s">
        <v>493</v>
      </c>
    </row>
    <row r="69" spans="1:7" x14ac:dyDescent="0.25">
      <c r="A69" s="172">
        <v>66</v>
      </c>
      <c r="B69" s="181" t="s">
        <v>752</v>
      </c>
      <c r="C69" s="181" t="s">
        <v>753</v>
      </c>
      <c r="D69" s="174" t="s">
        <v>667</v>
      </c>
      <c r="E69" s="169" t="s">
        <v>80</v>
      </c>
      <c r="F69" s="170">
        <v>1981</v>
      </c>
      <c r="G69" s="173" t="s">
        <v>493</v>
      </c>
    </row>
    <row r="70" spans="1:7" x14ac:dyDescent="0.25">
      <c r="A70" s="172">
        <v>67</v>
      </c>
      <c r="B70" s="181" t="s">
        <v>386</v>
      </c>
      <c r="C70" s="174" t="s">
        <v>346</v>
      </c>
      <c r="D70" s="172" t="s">
        <v>670</v>
      </c>
      <c r="E70" s="169" t="s">
        <v>80</v>
      </c>
      <c r="F70" s="170">
        <v>1993</v>
      </c>
      <c r="G70" s="173" t="s">
        <v>493</v>
      </c>
    </row>
    <row r="71" spans="1:7" x14ac:dyDescent="0.25">
      <c r="A71" s="172">
        <v>68</v>
      </c>
      <c r="B71" s="181" t="s">
        <v>656</v>
      </c>
      <c r="C71" s="181" t="s">
        <v>656</v>
      </c>
      <c r="D71" s="172" t="s">
        <v>656</v>
      </c>
    </row>
    <row r="72" spans="1:7" x14ac:dyDescent="0.25">
      <c r="A72" s="172">
        <v>69</v>
      </c>
      <c r="B72" s="181" t="s">
        <v>656</v>
      </c>
      <c r="C72" s="181" t="s">
        <v>656</v>
      </c>
      <c r="D72" s="174" t="s">
        <v>656</v>
      </c>
    </row>
    <row r="73" spans="1:7" x14ac:dyDescent="0.25">
      <c r="A73" s="172">
        <v>70</v>
      </c>
      <c r="B73" s="181" t="s">
        <v>656</v>
      </c>
      <c r="C73" s="181" t="s">
        <v>656</v>
      </c>
      <c r="D73" s="181" t="s">
        <v>656</v>
      </c>
    </row>
    <row r="74" spans="1:7" x14ac:dyDescent="0.25">
      <c r="A74" s="172">
        <v>71</v>
      </c>
      <c r="B74" s="181" t="s">
        <v>656</v>
      </c>
      <c r="C74" s="181" t="s">
        <v>656</v>
      </c>
      <c r="D74" s="181" t="s">
        <v>656</v>
      </c>
    </row>
    <row r="75" spans="1:7" x14ac:dyDescent="0.25">
      <c r="A75" s="172">
        <v>72</v>
      </c>
      <c r="B75" s="181" t="s">
        <v>656</v>
      </c>
      <c r="C75" s="181" t="s">
        <v>656</v>
      </c>
      <c r="D75" s="181" t="s">
        <v>656</v>
      </c>
    </row>
    <row r="76" spans="1:7" x14ac:dyDescent="0.25">
      <c r="A76" s="172">
        <v>73</v>
      </c>
      <c r="B76" s="172" t="s">
        <v>656</v>
      </c>
      <c r="C76" s="172" t="s">
        <v>656</v>
      </c>
      <c r="D76" s="172" t="s">
        <v>656</v>
      </c>
    </row>
    <row r="77" spans="1:7" x14ac:dyDescent="0.25">
      <c r="A77" s="172">
        <v>74</v>
      </c>
      <c r="B77" s="172" t="s">
        <v>656</v>
      </c>
      <c r="C77" s="172" t="s">
        <v>656</v>
      </c>
      <c r="D77" s="172" t="s">
        <v>656</v>
      </c>
    </row>
    <row r="78" spans="1:7" x14ac:dyDescent="0.25">
      <c r="A78" s="172">
        <v>75</v>
      </c>
      <c r="B78" s="172" t="s">
        <v>656</v>
      </c>
      <c r="C78" s="172" t="s">
        <v>656</v>
      </c>
      <c r="D78" s="172" t="s">
        <v>656</v>
      </c>
    </row>
    <row r="79" spans="1:7" x14ac:dyDescent="0.25">
      <c r="B79" s="172" t="s">
        <v>656</v>
      </c>
      <c r="C79" s="172" t="s">
        <v>656</v>
      </c>
      <c r="D79" s="172" t="s">
        <v>656</v>
      </c>
    </row>
    <row r="80" spans="1:7" x14ac:dyDescent="0.25">
      <c r="A80" s="172">
        <v>76</v>
      </c>
      <c r="B80" s="172" t="s">
        <v>497</v>
      </c>
      <c r="C80" s="172" t="s">
        <v>498</v>
      </c>
      <c r="D80" s="172" t="s">
        <v>670</v>
      </c>
      <c r="E80" s="172" t="s">
        <v>80</v>
      </c>
      <c r="F80" s="170">
        <v>1993</v>
      </c>
      <c r="G80" s="173" t="s">
        <v>499</v>
      </c>
    </row>
    <row r="81" spans="1:7" x14ac:dyDescent="0.25">
      <c r="A81" s="172">
        <v>77</v>
      </c>
      <c r="B81" s="172" t="s">
        <v>500</v>
      </c>
      <c r="C81" s="172" t="s">
        <v>122</v>
      </c>
      <c r="D81" s="172" t="s">
        <v>667</v>
      </c>
      <c r="E81" s="172" t="s">
        <v>80</v>
      </c>
      <c r="F81" s="170">
        <v>1986</v>
      </c>
      <c r="G81" s="173" t="s">
        <v>499</v>
      </c>
    </row>
    <row r="82" spans="1:7" x14ac:dyDescent="0.25">
      <c r="A82" s="172">
        <v>78</v>
      </c>
      <c r="B82" s="172" t="s">
        <v>501</v>
      </c>
      <c r="C82" s="172" t="s">
        <v>502</v>
      </c>
      <c r="D82" s="172" t="s">
        <v>667</v>
      </c>
      <c r="E82" s="172" t="s">
        <v>80</v>
      </c>
      <c r="F82" s="170">
        <v>1975</v>
      </c>
      <c r="G82" s="173" t="s">
        <v>499</v>
      </c>
    </row>
    <row r="83" spans="1:7" x14ac:dyDescent="0.25">
      <c r="A83" s="172">
        <v>79</v>
      </c>
      <c r="B83" s="181" t="s">
        <v>503</v>
      </c>
      <c r="C83" s="181" t="s">
        <v>391</v>
      </c>
      <c r="D83" s="174" t="s">
        <v>667</v>
      </c>
      <c r="E83" s="172" t="s">
        <v>80</v>
      </c>
      <c r="F83" s="170">
        <v>1982</v>
      </c>
      <c r="G83" s="173" t="s">
        <v>499</v>
      </c>
    </row>
    <row r="84" spans="1:7" x14ac:dyDescent="0.25">
      <c r="A84" s="172">
        <v>80</v>
      </c>
      <c r="B84" s="181" t="s">
        <v>446</v>
      </c>
      <c r="C84" s="181" t="s">
        <v>400</v>
      </c>
      <c r="D84" s="174" t="s">
        <v>667</v>
      </c>
      <c r="E84" s="172" t="s">
        <v>80</v>
      </c>
      <c r="F84" s="170">
        <v>1997</v>
      </c>
      <c r="G84" s="173" t="s">
        <v>499</v>
      </c>
    </row>
    <row r="85" spans="1:7" x14ac:dyDescent="0.25">
      <c r="A85" s="172">
        <v>81</v>
      </c>
      <c r="B85" s="181" t="s">
        <v>309</v>
      </c>
      <c r="C85" s="181" t="s">
        <v>310</v>
      </c>
      <c r="D85" s="169" t="s">
        <v>671</v>
      </c>
      <c r="E85" s="172" t="s">
        <v>80</v>
      </c>
      <c r="F85" s="171">
        <v>1994</v>
      </c>
      <c r="G85" s="173" t="s">
        <v>499</v>
      </c>
    </row>
    <row r="86" spans="1:7" x14ac:dyDescent="0.25">
      <c r="A86" s="172">
        <v>82</v>
      </c>
      <c r="B86" s="181" t="s">
        <v>504</v>
      </c>
      <c r="C86" s="181" t="s">
        <v>505</v>
      </c>
      <c r="D86" s="172" t="s">
        <v>670</v>
      </c>
      <c r="E86" s="172" t="s">
        <v>80</v>
      </c>
      <c r="F86" s="170">
        <v>1982</v>
      </c>
      <c r="G86" s="173" t="s">
        <v>499</v>
      </c>
    </row>
    <row r="87" spans="1:7" x14ac:dyDescent="0.25">
      <c r="A87" s="172">
        <v>83</v>
      </c>
      <c r="B87" s="181" t="s">
        <v>657</v>
      </c>
      <c r="C87" s="181" t="s">
        <v>124</v>
      </c>
      <c r="D87" s="174" t="s">
        <v>476</v>
      </c>
      <c r="E87" s="172" t="s">
        <v>80</v>
      </c>
      <c r="F87" s="170">
        <v>1986</v>
      </c>
      <c r="G87" s="173" t="s">
        <v>499</v>
      </c>
    </row>
    <row r="88" spans="1:7" x14ac:dyDescent="0.25">
      <c r="A88" s="172">
        <v>84</v>
      </c>
      <c r="B88" s="181" t="s">
        <v>506</v>
      </c>
      <c r="C88" s="181" t="s">
        <v>507</v>
      </c>
      <c r="D88" s="172" t="s">
        <v>670</v>
      </c>
      <c r="E88" s="172" t="s">
        <v>80</v>
      </c>
      <c r="F88" s="170">
        <v>1997</v>
      </c>
      <c r="G88" s="173" t="s">
        <v>499</v>
      </c>
    </row>
    <row r="89" spans="1:7" x14ac:dyDescent="0.25">
      <c r="A89" s="172">
        <v>85</v>
      </c>
      <c r="B89" s="174" t="s">
        <v>258</v>
      </c>
      <c r="C89" s="181" t="s">
        <v>508</v>
      </c>
      <c r="D89" s="172" t="s">
        <v>670</v>
      </c>
      <c r="E89" s="172" t="s">
        <v>80</v>
      </c>
      <c r="F89" s="170">
        <v>1989</v>
      </c>
      <c r="G89" s="173" t="s">
        <v>499</v>
      </c>
    </row>
    <row r="90" spans="1:7" x14ac:dyDescent="0.25">
      <c r="A90" s="172">
        <v>86</v>
      </c>
      <c r="B90" s="181" t="s">
        <v>509</v>
      </c>
      <c r="C90" s="181" t="s">
        <v>510</v>
      </c>
      <c r="D90" s="169" t="s">
        <v>671</v>
      </c>
      <c r="E90" s="172" t="s">
        <v>80</v>
      </c>
      <c r="F90" s="170">
        <v>1996</v>
      </c>
      <c r="G90" s="173" t="s">
        <v>499</v>
      </c>
    </row>
    <row r="91" spans="1:7" x14ac:dyDescent="0.25">
      <c r="A91" s="172">
        <v>87</v>
      </c>
      <c r="B91" s="174" t="s">
        <v>677</v>
      </c>
      <c r="C91" s="181" t="s">
        <v>678</v>
      </c>
      <c r="D91" s="174" t="s">
        <v>73</v>
      </c>
      <c r="E91" s="169" t="s">
        <v>80</v>
      </c>
      <c r="F91" s="171">
        <v>1991</v>
      </c>
      <c r="G91" s="173" t="s">
        <v>499</v>
      </c>
    </row>
    <row r="92" spans="1:7" x14ac:dyDescent="0.25">
      <c r="A92" s="172">
        <v>88</v>
      </c>
      <c r="B92" s="174" t="s">
        <v>679</v>
      </c>
      <c r="C92" s="174" t="s">
        <v>680</v>
      </c>
      <c r="D92" s="174" t="s">
        <v>73</v>
      </c>
      <c r="E92" s="169" t="s">
        <v>80</v>
      </c>
      <c r="F92" s="170">
        <v>1998</v>
      </c>
      <c r="G92" s="173" t="s">
        <v>499</v>
      </c>
    </row>
    <row r="93" spans="1:7" x14ac:dyDescent="0.25">
      <c r="A93" s="172">
        <v>89</v>
      </c>
      <c r="B93" s="181" t="s">
        <v>704</v>
      </c>
      <c r="C93" s="181" t="s">
        <v>705</v>
      </c>
      <c r="D93" s="174" t="s">
        <v>706</v>
      </c>
      <c r="E93" s="169" t="s">
        <v>80</v>
      </c>
      <c r="F93" s="170">
        <v>1987</v>
      </c>
      <c r="G93" s="171" t="s">
        <v>499</v>
      </c>
    </row>
    <row r="94" spans="1:7" x14ac:dyDescent="0.25">
      <c r="A94" s="172">
        <v>90</v>
      </c>
      <c r="G94" s="171"/>
    </row>
    <row r="95" spans="1:7" x14ac:dyDescent="0.25">
      <c r="A95" s="172">
        <v>91</v>
      </c>
      <c r="G95" s="171"/>
    </row>
    <row r="96" spans="1:7" x14ac:dyDescent="0.25">
      <c r="A96" s="172">
        <v>92</v>
      </c>
      <c r="G96" s="171"/>
    </row>
    <row r="97" spans="1:7" x14ac:dyDescent="0.25">
      <c r="A97" s="172">
        <v>93</v>
      </c>
      <c r="B97" s="181"/>
      <c r="C97" s="181"/>
      <c r="D97" s="174"/>
      <c r="E97" s="169"/>
      <c r="G97" s="171"/>
    </row>
    <row r="98" spans="1:7" x14ac:dyDescent="0.25">
      <c r="A98" s="172">
        <v>94</v>
      </c>
      <c r="B98" s="181"/>
      <c r="C98" s="181"/>
      <c r="D98" s="174"/>
      <c r="E98" s="169"/>
      <c r="G98" s="171"/>
    </row>
    <row r="99" spans="1:7" x14ac:dyDescent="0.25">
      <c r="A99" s="172">
        <v>95</v>
      </c>
      <c r="B99" s="181"/>
      <c r="C99" s="181"/>
      <c r="D99" s="174"/>
      <c r="E99" s="169"/>
      <c r="F99" s="171"/>
      <c r="G99" s="171"/>
    </row>
    <row r="100" spans="1:7" x14ac:dyDescent="0.25">
      <c r="A100" s="172">
        <v>96</v>
      </c>
      <c r="B100" s="181"/>
      <c r="C100" s="181"/>
      <c r="D100" s="181"/>
      <c r="E100" s="169"/>
      <c r="G100" s="171"/>
    </row>
    <row r="101" spans="1:7" x14ac:dyDescent="0.25">
      <c r="A101" s="172">
        <v>97</v>
      </c>
      <c r="B101" s="181" t="s">
        <v>656</v>
      </c>
      <c r="C101" s="181" t="s">
        <v>656</v>
      </c>
      <c r="D101" s="181" t="s">
        <v>656</v>
      </c>
    </row>
    <row r="102" spans="1:7" x14ac:dyDescent="0.25">
      <c r="A102" s="172">
        <v>98</v>
      </c>
      <c r="B102" s="181" t="s">
        <v>656</v>
      </c>
      <c r="C102" s="181" t="s">
        <v>656</v>
      </c>
      <c r="D102" s="181" t="s">
        <v>656</v>
      </c>
    </row>
    <row r="103" spans="1:7" x14ac:dyDescent="0.25">
      <c r="A103" s="172">
        <v>99</v>
      </c>
      <c r="B103" s="181" t="s">
        <v>656</v>
      </c>
      <c r="C103" s="181" t="s">
        <v>656</v>
      </c>
      <c r="D103" s="181" t="s">
        <v>656</v>
      </c>
    </row>
    <row r="104" spans="1:7" x14ac:dyDescent="0.25">
      <c r="A104" s="172">
        <v>100</v>
      </c>
      <c r="B104" s="172" t="s">
        <v>656</v>
      </c>
      <c r="C104" s="172" t="s">
        <v>656</v>
      </c>
      <c r="D104" s="172" t="s">
        <v>656</v>
      </c>
    </row>
    <row r="105" spans="1:7" x14ac:dyDescent="0.25">
      <c r="B105" s="172" t="s">
        <v>656</v>
      </c>
      <c r="C105" s="172" t="s">
        <v>656</v>
      </c>
      <c r="D105" s="172" t="s">
        <v>656</v>
      </c>
    </row>
    <row r="106" spans="1:7" x14ac:dyDescent="0.25">
      <c r="A106" s="172">
        <v>101</v>
      </c>
      <c r="B106" s="172" t="s">
        <v>511</v>
      </c>
      <c r="C106" s="172" t="s">
        <v>369</v>
      </c>
      <c r="D106" s="172" t="s">
        <v>661</v>
      </c>
      <c r="E106" s="172" t="s">
        <v>80</v>
      </c>
      <c r="F106" s="170">
        <v>1991</v>
      </c>
      <c r="G106" s="173" t="s">
        <v>512</v>
      </c>
    </row>
    <row r="107" spans="1:7" x14ac:dyDescent="0.25">
      <c r="A107" s="172">
        <v>102</v>
      </c>
      <c r="B107" s="172" t="s">
        <v>161</v>
      </c>
      <c r="C107" s="172" t="s">
        <v>121</v>
      </c>
      <c r="D107" s="172" t="s">
        <v>661</v>
      </c>
      <c r="E107" s="172" t="s">
        <v>80</v>
      </c>
      <c r="F107" s="170">
        <v>2009</v>
      </c>
      <c r="G107" s="173" t="s">
        <v>512</v>
      </c>
    </row>
    <row r="108" spans="1:7" x14ac:dyDescent="0.25">
      <c r="A108" s="172">
        <v>103</v>
      </c>
      <c r="B108" s="172" t="s">
        <v>152</v>
      </c>
      <c r="C108" s="172" t="s">
        <v>225</v>
      </c>
      <c r="D108" s="172" t="s">
        <v>66</v>
      </c>
      <c r="E108" s="172" t="s">
        <v>80</v>
      </c>
      <c r="F108" s="170">
        <v>1987</v>
      </c>
      <c r="G108" s="173" t="s">
        <v>512</v>
      </c>
    </row>
    <row r="109" spans="1:7" x14ac:dyDescent="0.25">
      <c r="A109" s="172">
        <v>104</v>
      </c>
      <c r="B109" s="172" t="s">
        <v>388</v>
      </c>
      <c r="C109" s="172" t="s">
        <v>389</v>
      </c>
      <c r="D109" s="172" t="s">
        <v>357</v>
      </c>
      <c r="E109" s="172" t="s">
        <v>80</v>
      </c>
      <c r="F109" s="170">
        <v>1996</v>
      </c>
      <c r="G109" s="173" t="s">
        <v>512</v>
      </c>
    </row>
    <row r="110" spans="1:7" x14ac:dyDescent="0.25">
      <c r="A110" s="172">
        <v>105</v>
      </c>
      <c r="B110" s="172" t="s">
        <v>343</v>
      </c>
      <c r="C110" s="172" t="s">
        <v>344</v>
      </c>
      <c r="D110" s="169" t="s">
        <v>661</v>
      </c>
      <c r="E110" s="172" t="s">
        <v>80</v>
      </c>
      <c r="F110" s="170">
        <v>2002</v>
      </c>
      <c r="G110" s="169" t="s">
        <v>512</v>
      </c>
    </row>
    <row r="111" spans="1:7" x14ac:dyDescent="0.25">
      <c r="A111" s="172">
        <v>106</v>
      </c>
      <c r="B111" s="172" t="s">
        <v>386</v>
      </c>
      <c r="C111" s="172" t="s">
        <v>346</v>
      </c>
      <c r="D111" s="169" t="s">
        <v>66</v>
      </c>
      <c r="E111" s="172" t="s">
        <v>80</v>
      </c>
      <c r="F111" s="170">
        <v>1993</v>
      </c>
      <c r="G111" s="169" t="s">
        <v>512</v>
      </c>
    </row>
    <row r="112" spans="1:7" x14ac:dyDescent="0.25">
      <c r="A112" s="172">
        <v>107</v>
      </c>
      <c r="B112" s="172" t="s">
        <v>451</v>
      </c>
      <c r="C112" s="172" t="s">
        <v>452</v>
      </c>
      <c r="D112" s="169" t="s">
        <v>661</v>
      </c>
      <c r="E112" s="172" t="s">
        <v>80</v>
      </c>
      <c r="F112" s="170">
        <v>1991</v>
      </c>
      <c r="G112" s="169" t="s">
        <v>512</v>
      </c>
    </row>
    <row r="113" spans="1:7" x14ac:dyDescent="0.25">
      <c r="A113" s="172">
        <v>108</v>
      </c>
      <c r="B113" s="172" t="s">
        <v>136</v>
      </c>
      <c r="C113" s="172" t="s">
        <v>99</v>
      </c>
      <c r="D113" s="173" t="s">
        <v>66</v>
      </c>
      <c r="E113" s="169" t="s">
        <v>80</v>
      </c>
      <c r="F113" s="170">
        <v>2002</v>
      </c>
      <c r="G113" s="172" t="s">
        <v>512</v>
      </c>
    </row>
    <row r="114" spans="1:7" x14ac:dyDescent="0.25">
      <c r="A114" s="172">
        <v>109</v>
      </c>
      <c r="B114" s="172" t="s">
        <v>399</v>
      </c>
      <c r="C114" s="172" t="s">
        <v>445</v>
      </c>
      <c r="D114" s="169" t="s">
        <v>661</v>
      </c>
      <c r="E114" s="172" t="s">
        <v>80</v>
      </c>
      <c r="F114" s="170">
        <v>2000</v>
      </c>
      <c r="G114" s="169" t="s">
        <v>512</v>
      </c>
    </row>
    <row r="115" spans="1:7" x14ac:dyDescent="0.25">
      <c r="A115" s="172">
        <v>110</v>
      </c>
      <c r="B115" s="172" t="s">
        <v>254</v>
      </c>
      <c r="C115" s="172" t="s">
        <v>255</v>
      </c>
      <c r="D115" s="169" t="s">
        <v>661</v>
      </c>
      <c r="E115" s="169" t="s">
        <v>80</v>
      </c>
      <c r="F115" s="170">
        <v>1985</v>
      </c>
      <c r="G115" s="169" t="s">
        <v>512</v>
      </c>
    </row>
    <row r="116" spans="1:7" x14ac:dyDescent="0.25">
      <c r="A116" s="172">
        <v>111</v>
      </c>
      <c r="B116" s="172" t="s">
        <v>161</v>
      </c>
      <c r="C116" s="172" t="s">
        <v>221</v>
      </c>
      <c r="D116" s="173" t="s">
        <v>661</v>
      </c>
      <c r="E116" s="169" t="s">
        <v>80</v>
      </c>
      <c r="F116" s="170">
        <v>2013</v>
      </c>
      <c r="G116" s="172" t="s">
        <v>512</v>
      </c>
    </row>
    <row r="117" spans="1:7" x14ac:dyDescent="0.25">
      <c r="A117" s="172">
        <v>112</v>
      </c>
      <c r="B117" s="172" t="s">
        <v>201</v>
      </c>
      <c r="C117" s="172" t="s">
        <v>202</v>
      </c>
      <c r="D117" s="169" t="s">
        <v>661</v>
      </c>
      <c r="E117" s="172" t="s">
        <v>80</v>
      </c>
      <c r="F117" s="170">
        <v>1994</v>
      </c>
      <c r="G117" s="169" t="s">
        <v>512</v>
      </c>
    </row>
    <row r="118" spans="1:7" x14ac:dyDescent="0.25">
      <c r="A118" s="172">
        <v>113</v>
      </c>
      <c r="B118" s="174" t="s">
        <v>731</v>
      </c>
      <c r="C118" s="181" t="s">
        <v>732</v>
      </c>
      <c r="D118" s="174" t="s">
        <v>724</v>
      </c>
      <c r="E118" s="169" t="s">
        <v>80</v>
      </c>
      <c r="F118" s="170">
        <v>2005</v>
      </c>
      <c r="G118" s="169" t="s">
        <v>512</v>
      </c>
    </row>
    <row r="119" spans="1:7" x14ac:dyDescent="0.25">
      <c r="A119" s="172">
        <v>114</v>
      </c>
      <c r="B119" s="181" t="s">
        <v>733</v>
      </c>
      <c r="C119" s="181" t="s">
        <v>352</v>
      </c>
      <c r="D119" s="169" t="s">
        <v>724</v>
      </c>
      <c r="E119" s="169" t="s">
        <v>80</v>
      </c>
      <c r="F119" s="170">
        <v>1996</v>
      </c>
      <c r="G119" s="169" t="s">
        <v>512</v>
      </c>
    </row>
    <row r="120" spans="1:7" x14ac:dyDescent="0.25">
      <c r="A120" s="172">
        <v>115</v>
      </c>
      <c r="B120" s="181" t="s">
        <v>734</v>
      </c>
      <c r="C120" s="181" t="s">
        <v>529</v>
      </c>
      <c r="D120" s="169" t="s">
        <v>724</v>
      </c>
      <c r="E120" s="169" t="s">
        <v>80</v>
      </c>
      <c r="F120" s="170">
        <v>2007</v>
      </c>
      <c r="G120" s="169" t="s">
        <v>512</v>
      </c>
    </row>
    <row r="121" spans="1:7" x14ac:dyDescent="0.25">
      <c r="A121" s="172">
        <v>116</v>
      </c>
      <c r="B121" s="181" t="s">
        <v>727</v>
      </c>
      <c r="C121" s="181" t="s">
        <v>728</v>
      </c>
      <c r="D121" s="174" t="s">
        <v>724</v>
      </c>
      <c r="E121" s="169" t="s">
        <v>80</v>
      </c>
      <c r="F121" s="170">
        <v>1978</v>
      </c>
      <c r="G121" s="169" t="s">
        <v>512</v>
      </c>
    </row>
    <row r="122" spans="1:7" x14ac:dyDescent="0.25">
      <c r="A122" s="172">
        <v>117</v>
      </c>
      <c r="B122" s="172" t="s">
        <v>656</v>
      </c>
      <c r="C122" s="172" t="s">
        <v>656</v>
      </c>
      <c r="D122" s="169" t="s">
        <v>656</v>
      </c>
      <c r="E122" s="169"/>
      <c r="G122" s="169"/>
    </row>
    <row r="123" spans="1:7" x14ac:dyDescent="0.25">
      <c r="A123" s="172">
        <v>118</v>
      </c>
      <c r="B123" s="169" t="s">
        <v>656</v>
      </c>
      <c r="C123" s="169" t="s">
        <v>656</v>
      </c>
      <c r="D123" s="171" t="s">
        <v>656</v>
      </c>
      <c r="E123" s="169"/>
      <c r="G123" s="171"/>
    </row>
    <row r="124" spans="1:7" x14ac:dyDescent="0.25">
      <c r="A124" s="172">
        <v>119</v>
      </c>
      <c r="B124" s="169" t="s">
        <v>656</v>
      </c>
      <c r="C124" s="169" t="s">
        <v>656</v>
      </c>
      <c r="D124" s="171" t="s">
        <v>656</v>
      </c>
      <c r="E124" s="169"/>
      <c r="G124" s="171"/>
    </row>
    <row r="125" spans="1:7" x14ac:dyDescent="0.25">
      <c r="A125" s="172">
        <v>120</v>
      </c>
      <c r="B125" s="172" t="s">
        <v>656</v>
      </c>
      <c r="C125" s="172" t="s">
        <v>656</v>
      </c>
      <c r="D125" s="172" t="s">
        <v>656</v>
      </c>
    </row>
    <row r="126" spans="1:7" x14ac:dyDescent="0.25">
      <c r="A126" s="172">
        <v>121</v>
      </c>
      <c r="B126" s="172" t="s">
        <v>656</v>
      </c>
      <c r="C126" s="172" t="s">
        <v>656</v>
      </c>
      <c r="D126" s="172" t="s">
        <v>656</v>
      </c>
    </row>
    <row r="127" spans="1:7" x14ac:dyDescent="0.25">
      <c r="A127" s="172">
        <v>122</v>
      </c>
      <c r="B127" s="172" t="s">
        <v>656</v>
      </c>
      <c r="C127" s="172" t="s">
        <v>656</v>
      </c>
      <c r="D127" s="172" t="s">
        <v>656</v>
      </c>
    </row>
    <row r="128" spans="1:7" x14ac:dyDescent="0.25">
      <c r="A128" s="172">
        <v>123</v>
      </c>
      <c r="B128" s="172" t="s">
        <v>656</v>
      </c>
      <c r="C128" s="172" t="s">
        <v>656</v>
      </c>
      <c r="D128" s="172" t="s">
        <v>656</v>
      </c>
    </row>
    <row r="129" spans="1:7" x14ac:dyDescent="0.25">
      <c r="A129" s="172">
        <v>124</v>
      </c>
      <c r="B129" s="172" t="s">
        <v>656</v>
      </c>
      <c r="C129" s="172" t="s">
        <v>656</v>
      </c>
      <c r="D129" s="172" t="s">
        <v>656</v>
      </c>
    </row>
    <row r="130" spans="1:7" x14ac:dyDescent="0.25">
      <c r="A130" s="172">
        <v>125</v>
      </c>
      <c r="B130" s="172" t="s">
        <v>656</v>
      </c>
      <c r="C130" s="172" t="s">
        <v>656</v>
      </c>
      <c r="D130" s="172" t="s">
        <v>656</v>
      </c>
    </row>
    <row r="131" spans="1:7" x14ac:dyDescent="0.25">
      <c r="B131" s="172" t="s">
        <v>656</v>
      </c>
      <c r="C131" s="172" t="s">
        <v>656</v>
      </c>
      <c r="D131" s="172" t="s">
        <v>656</v>
      </c>
    </row>
    <row r="132" spans="1:7" x14ac:dyDescent="0.25">
      <c r="A132" s="172">
        <v>126</v>
      </c>
      <c r="B132" s="172" t="s">
        <v>350</v>
      </c>
      <c r="C132" s="172" t="s">
        <v>120</v>
      </c>
      <c r="D132" s="172" t="s">
        <v>661</v>
      </c>
      <c r="E132" s="172" t="s">
        <v>80</v>
      </c>
      <c r="F132" s="170">
        <v>1988</v>
      </c>
      <c r="G132" s="173" t="s">
        <v>513</v>
      </c>
    </row>
    <row r="133" spans="1:7" x14ac:dyDescent="0.25">
      <c r="A133" s="172">
        <v>127</v>
      </c>
      <c r="B133" s="172" t="s">
        <v>514</v>
      </c>
      <c r="C133" s="172" t="s">
        <v>190</v>
      </c>
      <c r="D133" s="172" t="s">
        <v>661</v>
      </c>
      <c r="E133" s="172" t="s">
        <v>80</v>
      </c>
      <c r="F133" s="170">
        <v>1996</v>
      </c>
      <c r="G133" s="173" t="s">
        <v>513</v>
      </c>
    </row>
    <row r="134" spans="1:7" x14ac:dyDescent="0.25">
      <c r="A134" s="172">
        <v>128</v>
      </c>
      <c r="B134" s="172" t="s">
        <v>474</v>
      </c>
      <c r="C134" s="172" t="s">
        <v>475</v>
      </c>
      <c r="D134" s="172" t="s">
        <v>661</v>
      </c>
      <c r="E134" s="172" t="s">
        <v>80</v>
      </c>
      <c r="F134" s="170">
        <v>1993</v>
      </c>
      <c r="G134" s="173" t="s">
        <v>513</v>
      </c>
    </row>
    <row r="135" spans="1:7" x14ac:dyDescent="0.25">
      <c r="A135" s="172">
        <v>129</v>
      </c>
      <c r="B135" s="172" t="s">
        <v>152</v>
      </c>
      <c r="C135" s="172" t="s">
        <v>290</v>
      </c>
      <c r="D135" s="172" t="s">
        <v>66</v>
      </c>
      <c r="E135" s="172" t="s">
        <v>80</v>
      </c>
      <c r="F135" s="170">
        <v>2010</v>
      </c>
      <c r="G135" s="173" t="s">
        <v>513</v>
      </c>
    </row>
    <row r="136" spans="1:7" x14ac:dyDescent="0.25">
      <c r="A136" s="172">
        <v>130</v>
      </c>
      <c r="B136" s="172" t="s">
        <v>252</v>
      </c>
      <c r="C136" s="172" t="s">
        <v>253</v>
      </c>
      <c r="D136" s="172" t="s">
        <v>661</v>
      </c>
      <c r="E136" s="172" t="s">
        <v>80</v>
      </c>
      <c r="F136" s="170">
        <v>1993</v>
      </c>
      <c r="G136" s="173" t="s">
        <v>513</v>
      </c>
    </row>
    <row r="137" spans="1:7" x14ac:dyDescent="0.25">
      <c r="A137" s="172">
        <v>131</v>
      </c>
      <c r="B137" s="169" t="s">
        <v>273</v>
      </c>
      <c r="C137" s="172" t="s">
        <v>256</v>
      </c>
      <c r="D137" s="174" t="s">
        <v>661</v>
      </c>
      <c r="E137" s="172" t="s">
        <v>80</v>
      </c>
      <c r="F137" s="170">
        <v>1981</v>
      </c>
      <c r="G137" s="173" t="s">
        <v>513</v>
      </c>
    </row>
    <row r="138" spans="1:7" x14ac:dyDescent="0.25">
      <c r="A138" s="172">
        <v>132</v>
      </c>
      <c r="B138" s="169" t="s">
        <v>515</v>
      </c>
      <c r="C138" s="172" t="s">
        <v>516</v>
      </c>
      <c r="D138" s="169" t="s">
        <v>661</v>
      </c>
      <c r="E138" s="172" t="s">
        <v>80</v>
      </c>
      <c r="F138" s="170">
        <v>2009</v>
      </c>
      <c r="G138" s="173" t="s">
        <v>513</v>
      </c>
    </row>
    <row r="139" spans="1:7" x14ac:dyDescent="0.25">
      <c r="A139" s="172">
        <v>133</v>
      </c>
      <c r="B139" s="172" t="s">
        <v>292</v>
      </c>
      <c r="C139" s="172" t="s">
        <v>295</v>
      </c>
      <c r="D139" s="174" t="s">
        <v>66</v>
      </c>
      <c r="E139" s="172" t="s">
        <v>80</v>
      </c>
      <c r="F139" s="170">
        <v>2013</v>
      </c>
      <c r="G139" s="173" t="s">
        <v>513</v>
      </c>
    </row>
    <row r="140" spans="1:7" x14ac:dyDescent="0.25">
      <c r="A140" s="172">
        <v>134</v>
      </c>
      <c r="B140" s="172" t="s">
        <v>517</v>
      </c>
      <c r="C140" s="172" t="s">
        <v>278</v>
      </c>
      <c r="D140" s="174" t="s">
        <v>661</v>
      </c>
      <c r="E140" s="172" t="s">
        <v>80</v>
      </c>
      <c r="F140" s="171">
        <v>2012</v>
      </c>
      <c r="G140" s="173" t="s">
        <v>513</v>
      </c>
    </row>
    <row r="141" spans="1:7" x14ac:dyDescent="0.25">
      <c r="A141" s="172">
        <v>135</v>
      </c>
      <c r="B141" s="172" t="s">
        <v>518</v>
      </c>
      <c r="C141" s="172" t="s">
        <v>519</v>
      </c>
      <c r="D141" s="169" t="s">
        <v>661</v>
      </c>
      <c r="E141" s="172" t="s">
        <v>80</v>
      </c>
      <c r="F141" s="170">
        <v>2012</v>
      </c>
      <c r="G141" s="173" t="s">
        <v>513</v>
      </c>
    </row>
    <row r="142" spans="1:7" x14ac:dyDescent="0.25">
      <c r="A142" s="172">
        <v>136</v>
      </c>
      <c r="B142" s="181" t="s">
        <v>735</v>
      </c>
      <c r="C142" s="181" t="s">
        <v>736</v>
      </c>
      <c r="D142" s="174" t="s">
        <v>724</v>
      </c>
      <c r="E142" s="169" t="s">
        <v>80</v>
      </c>
      <c r="F142" s="170">
        <v>1988</v>
      </c>
      <c r="G142" s="173" t="s">
        <v>513</v>
      </c>
    </row>
    <row r="143" spans="1:7" x14ac:dyDescent="0.25">
      <c r="A143" s="172">
        <v>137</v>
      </c>
      <c r="B143" s="181" t="s">
        <v>737</v>
      </c>
      <c r="C143" s="181" t="s">
        <v>738</v>
      </c>
      <c r="D143" s="174" t="s">
        <v>724</v>
      </c>
      <c r="E143" s="169" t="s">
        <v>80</v>
      </c>
      <c r="F143" s="170">
        <v>1999</v>
      </c>
      <c r="G143" s="173" t="s">
        <v>513</v>
      </c>
    </row>
    <row r="144" spans="1:7" x14ac:dyDescent="0.25">
      <c r="A144" s="172">
        <v>138</v>
      </c>
      <c r="B144" s="181" t="s">
        <v>739</v>
      </c>
      <c r="C144" s="181" t="s">
        <v>740</v>
      </c>
      <c r="D144" s="174" t="s">
        <v>724</v>
      </c>
      <c r="E144" s="169" t="s">
        <v>80</v>
      </c>
      <c r="F144" s="171">
        <v>1999</v>
      </c>
      <c r="G144" s="173" t="s">
        <v>513</v>
      </c>
    </row>
    <row r="145" spans="1:7" x14ac:dyDescent="0.25">
      <c r="A145" s="172">
        <v>139</v>
      </c>
      <c r="B145" s="181" t="s">
        <v>741</v>
      </c>
      <c r="C145" s="181" t="s">
        <v>742</v>
      </c>
      <c r="D145" s="181" t="s">
        <v>724</v>
      </c>
      <c r="E145" s="169" t="s">
        <v>80</v>
      </c>
      <c r="F145" s="170">
        <v>2002</v>
      </c>
      <c r="G145" s="173" t="s">
        <v>513</v>
      </c>
    </row>
    <row r="146" spans="1:7" x14ac:dyDescent="0.25">
      <c r="A146" s="172">
        <v>140</v>
      </c>
      <c r="B146" s="172" t="s">
        <v>656</v>
      </c>
      <c r="C146" s="172" t="s">
        <v>656</v>
      </c>
      <c r="D146" s="169" t="s">
        <v>656</v>
      </c>
      <c r="F146" s="171"/>
    </row>
    <row r="147" spans="1:7" x14ac:dyDescent="0.25">
      <c r="A147" s="172">
        <v>141</v>
      </c>
      <c r="B147" s="172" t="s">
        <v>656</v>
      </c>
      <c r="C147" s="172" t="s">
        <v>656</v>
      </c>
      <c r="D147" s="169" t="s">
        <v>656</v>
      </c>
    </row>
    <row r="148" spans="1:7" x14ac:dyDescent="0.25">
      <c r="A148" s="172">
        <v>142</v>
      </c>
      <c r="B148" s="172" t="s">
        <v>656</v>
      </c>
      <c r="C148" s="172" t="s">
        <v>656</v>
      </c>
      <c r="D148" s="169" t="s">
        <v>656</v>
      </c>
    </row>
    <row r="149" spans="1:7" x14ac:dyDescent="0.25">
      <c r="A149" s="172">
        <v>143</v>
      </c>
      <c r="B149" s="172" t="s">
        <v>656</v>
      </c>
      <c r="C149" s="172" t="s">
        <v>656</v>
      </c>
      <c r="D149" s="172" t="s">
        <v>656</v>
      </c>
    </row>
    <row r="150" spans="1:7" x14ac:dyDescent="0.25">
      <c r="A150" s="172">
        <v>144</v>
      </c>
      <c r="B150" s="172" t="s">
        <v>656</v>
      </c>
      <c r="C150" s="172" t="s">
        <v>656</v>
      </c>
      <c r="D150" s="172" t="s">
        <v>656</v>
      </c>
    </row>
    <row r="151" spans="1:7" x14ac:dyDescent="0.25">
      <c r="A151" s="172">
        <v>145</v>
      </c>
      <c r="B151" s="172" t="s">
        <v>656</v>
      </c>
      <c r="C151" s="172" t="s">
        <v>656</v>
      </c>
      <c r="D151" s="172" t="s">
        <v>656</v>
      </c>
    </row>
    <row r="152" spans="1:7" x14ac:dyDescent="0.25">
      <c r="A152" s="172">
        <v>146</v>
      </c>
      <c r="B152" s="172" t="s">
        <v>656</v>
      </c>
      <c r="C152" s="172" t="s">
        <v>656</v>
      </c>
      <c r="D152" s="172" t="s">
        <v>656</v>
      </c>
    </row>
    <row r="153" spans="1:7" x14ac:dyDescent="0.25">
      <c r="A153" s="172">
        <v>147</v>
      </c>
      <c r="B153" s="172" t="s">
        <v>656</v>
      </c>
      <c r="C153" s="172" t="s">
        <v>656</v>
      </c>
      <c r="D153" s="172" t="s">
        <v>656</v>
      </c>
    </row>
    <row r="154" spans="1:7" x14ac:dyDescent="0.25">
      <c r="A154" s="172">
        <v>148</v>
      </c>
      <c r="B154" s="169" t="s">
        <v>656</v>
      </c>
      <c r="C154" s="169" t="s">
        <v>656</v>
      </c>
      <c r="D154" s="169" t="s">
        <v>656</v>
      </c>
      <c r="E154" s="169"/>
    </row>
    <row r="155" spans="1:7" x14ac:dyDescent="0.25">
      <c r="A155" s="172">
        <v>149</v>
      </c>
      <c r="B155" s="169" t="s">
        <v>656</v>
      </c>
      <c r="C155" s="169" t="s">
        <v>656</v>
      </c>
      <c r="D155" s="169" t="s">
        <v>656</v>
      </c>
      <c r="E155" s="169"/>
    </row>
    <row r="156" spans="1:7" x14ac:dyDescent="0.25">
      <c r="A156" s="172">
        <v>150</v>
      </c>
      <c r="B156" s="172" t="s">
        <v>656</v>
      </c>
      <c r="C156" s="172" t="s">
        <v>656</v>
      </c>
      <c r="D156" s="172" t="s">
        <v>656</v>
      </c>
    </row>
    <row r="157" spans="1:7" x14ac:dyDescent="0.25">
      <c r="B157" s="172" t="s">
        <v>656</v>
      </c>
      <c r="C157" s="172" t="s">
        <v>656</v>
      </c>
      <c r="D157" s="172" t="s">
        <v>656</v>
      </c>
    </row>
    <row r="158" spans="1:7" x14ac:dyDescent="0.25">
      <c r="A158" s="172">
        <v>151</v>
      </c>
      <c r="B158" s="172" t="s">
        <v>520</v>
      </c>
      <c r="C158" s="172" t="s">
        <v>225</v>
      </c>
      <c r="D158" s="172" t="s">
        <v>666</v>
      </c>
      <c r="E158" s="172" t="s">
        <v>80</v>
      </c>
      <c r="F158" s="170">
        <v>1987</v>
      </c>
      <c r="G158" s="173" t="s">
        <v>521</v>
      </c>
    </row>
    <row r="159" spans="1:7" x14ac:dyDescent="0.25">
      <c r="A159" s="172">
        <v>152</v>
      </c>
      <c r="B159" s="172" t="s">
        <v>379</v>
      </c>
      <c r="C159" s="172" t="s">
        <v>380</v>
      </c>
      <c r="D159" s="172" t="s">
        <v>666</v>
      </c>
      <c r="E159" s="172" t="s">
        <v>80</v>
      </c>
      <c r="F159" s="170">
        <v>1994</v>
      </c>
      <c r="G159" s="173" t="s">
        <v>521</v>
      </c>
    </row>
    <row r="160" spans="1:7" x14ac:dyDescent="0.25">
      <c r="A160" s="172">
        <v>153</v>
      </c>
      <c r="B160" s="172" t="s">
        <v>154</v>
      </c>
      <c r="C160" s="172" t="s">
        <v>100</v>
      </c>
      <c r="D160" s="172" t="s">
        <v>664</v>
      </c>
      <c r="E160" s="172" t="s">
        <v>80</v>
      </c>
      <c r="F160" s="170">
        <v>1992</v>
      </c>
      <c r="G160" s="173" t="s">
        <v>521</v>
      </c>
    </row>
    <row r="161" spans="1:7" x14ac:dyDescent="0.25">
      <c r="A161" s="172">
        <v>154</v>
      </c>
      <c r="B161" s="172" t="s">
        <v>522</v>
      </c>
      <c r="C161" s="172" t="s">
        <v>330</v>
      </c>
      <c r="D161" s="172" t="s">
        <v>665</v>
      </c>
      <c r="E161" s="172" t="s">
        <v>80</v>
      </c>
      <c r="F161" s="170">
        <v>1996</v>
      </c>
      <c r="G161" s="173" t="s">
        <v>521</v>
      </c>
    </row>
    <row r="162" spans="1:7" x14ac:dyDescent="0.25">
      <c r="A162" s="172">
        <v>155</v>
      </c>
      <c r="B162" s="172" t="s">
        <v>398</v>
      </c>
      <c r="C162" s="172" t="s">
        <v>123</v>
      </c>
      <c r="D162" s="172" t="s">
        <v>669</v>
      </c>
      <c r="E162" s="172" t="s">
        <v>80</v>
      </c>
      <c r="F162" s="170">
        <v>2005</v>
      </c>
      <c r="G162" s="173" t="s">
        <v>521</v>
      </c>
    </row>
    <row r="163" spans="1:7" x14ac:dyDescent="0.25">
      <c r="A163" s="172">
        <v>156</v>
      </c>
      <c r="B163" s="172" t="s">
        <v>327</v>
      </c>
      <c r="C163" s="172" t="s">
        <v>437</v>
      </c>
      <c r="D163" s="172" t="s">
        <v>669</v>
      </c>
      <c r="E163" s="172" t="s">
        <v>80</v>
      </c>
      <c r="F163" s="170">
        <v>1985</v>
      </c>
      <c r="G163" s="173" t="s">
        <v>521</v>
      </c>
    </row>
    <row r="164" spans="1:7" x14ac:dyDescent="0.25">
      <c r="A164" s="172">
        <v>157</v>
      </c>
      <c r="B164" s="172" t="s">
        <v>192</v>
      </c>
      <c r="C164" s="172" t="s">
        <v>102</v>
      </c>
      <c r="D164" s="169" t="s">
        <v>669</v>
      </c>
      <c r="E164" s="172" t="s">
        <v>80</v>
      </c>
      <c r="F164" s="170">
        <v>1992</v>
      </c>
      <c r="G164" s="173" t="s">
        <v>521</v>
      </c>
    </row>
    <row r="165" spans="1:7" x14ac:dyDescent="0.25">
      <c r="A165" s="172">
        <v>158</v>
      </c>
      <c r="B165" s="172" t="s">
        <v>162</v>
      </c>
      <c r="C165" s="172" t="s">
        <v>103</v>
      </c>
      <c r="D165" s="169" t="s">
        <v>669</v>
      </c>
      <c r="E165" s="172" t="s">
        <v>80</v>
      </c>
      <c r="F165" s="170">
        <v>1992</v>
      </c>
      <c r="G165" s="173" t="s">
        <v>521</v>
      </c>
    </row>
    <row r="166" spans="1:7" x14ac:dyDescent="0.25">
      <c r="A166" s="172">
        <v>159</v>
      </c>
      <c r="B166" s="172" t="s">
        <v>470</v>
      </c>
      <c r="C166" s="169" t="s">
        <v>471</v>
      </c>
      <c r="D166" s="169" t="s">
        <v>669</v>
      </c>
      <c r="E166" s="172" t="s">
        <v>80</v>
      </c>
      <c r="F166" s="170">
        <v>1994</v>
      </c>
      <c r="G166" s="173" t="s">
        <v>521</v>
      </c>
    </row>
    <row r="167" spans="1:7" x14ac:dyDescent="0.25">
      <c r="A167" s="172">
        <v>160</v>
      </c>
      <c r="B167" s="172" t="s">
        <v>523</v>
      </c>
      <c r="C167" s="172" t="s">
        <v>524</v>
      </c>
      <c r="D167" s="169" t="s">
        <v>664</v>
      </c>
      <c r="E167" s="172" t="s">
        <v>80</v>
      </c>
      <c r="F167" s="170">
        <v>2000</v>
      </c>
      <c r="G167" s="173" t="s">
        <v>521</v>
      </c>
    </row>
    <row r="168" spans="1:7" x14ac:dyDescent="0.25">
      <c r="A168" s="172">
        <v>161</v>
      </c>
      <c r="B168" s="172" t="s">
        <v>522</v>
      </c>
      <c r="C168" s="172" t="s">
        <v>330</v>
      </c>
      <c r="D168" s="169" t="s">
        <v>665</v>
      </c>
      <c r="E168" s="172" t="s">
        <v>80</v>
      </c>
      <c r="F168" s="170">
        <v>1996</v>
      </c>
      <c r="G168" s="173" t="s">
        <v>521</v>
      </c>
    </row>
    <row r="169" spans="1:7" x14ac:dyDescent="0.25">
      <c r="A169" s="172">
        <v>162</v>
      </c>
      <c r="B169" s="172" t="s">
        <v>382</v>
      </c>
      <c r="C169" s="172" t="s">
        <v>383</v>
      </c>
      <c r="D169" s="169" t="s">
        <v>665</v>
      </c>
      <c r="E169" s="172" t="s">
        <v>80</v>
      </c>
      <c r="F169" s="170">
        <v>1989</v>
      </c>
      <c r="G169" s="173" t="s">
        <v>521</v>
      </c>
    </row>
    <row r="170" spans="1:7" x14ac:dyDescent="0.25">
      <c r="A170" s="172">
        <v>163</v>
      </c>
      <c r="B170" s="169" t="s">
        <v>525</v>
      </c>
      <c r="C170" s="172" t="s">
        <v>127</v>
      </c>
      <c r="D170" s="169" t="s">
        <v>669</v>
      </c>
      <c r="E170" s="172" t="s">
        <v>80</v>
      </c>
      <c r="F170" s="170">
        <v>1990</v>
      </c>
      <c r="G170" s="173" t="s">
        <v>521</v>
      </c>
    </row>
    <row r="171" spans="1:7" x14ac:dyDescent="0.25">
      <c r="A171" s="172">
        <v>164</v>
      </c>
      <c r="B171" s="172" t="s">
        <v>312</v>
      </c>
      <c r="C171" s="172" t="s">
        <v>275</v>
      </c>
      <c r="D171" s="169" t="s">
        <v>664</v>
      </c>
      <c r="E171" s="172" t="s">
        <v>80</v>
      </c>
      <c r="F171" s="170">
        <v>2001</v>
      </c>
      <c r="G171" s="173" t="s">
        <v>521</v>
      </c>
    </row>
    <row r="172" spans="1:7" x14ac:dyDescent="0.25">
      <c r="A172" s="172">
        <v>165</v>
      </c>
      <c r="B172" s="172" t="s">
        <v>444</v>
      </c>
      <c r="C172" s="172" t="s">
        <v>381</v>
      </c>
      <c r="D172" s="169" t="s">
        <v>669</v>
      </c>
      <c r="E172" s="172" t="s">
        <v>80</v>
      </c>
      <c r="F172" s="170">
        <v>1985</v>
      </c>
      <c r="G172" s="173" t="s">
        <v>521</v>
      </c>
    </row>
    <row r="173" spans="1:7" x14ac:dyDescent="0.25">
      <c r="A173" s="172">
        <v>166</v>
      </c>
      <c r="B173" s="169"/>
      <c r="D173" s="169"/>
      <c r="E173" s="169"/>
      <c r="G173" s="171"/>
    </row>
    <row r="174" spans="1:7" x14ac:dyDescent="0.25">
      <c r="A174" s="172">
        <v>167</v>
      </c>
      <c r="B174" s="172" t="s">
        <v>656</v>
      </c>
      <c r="C174" s="172" t="s">
        <v>656</v>
      </c>
      <c r="D174" s="169" t="s">
        <v>656</v>
      </c>
      <c r="E174" s="169"/>
    </row>
    <row r="175" spans="1:7" x14ac:dyDescent="0.25">
      <c r="A175" s="172">
        <v>168</v>
      </c>
      <c r="B175" s="172" t="s">
        <v>656</v>
      </c>
      <c r="C175" s="172" t="s">
        <v>656</v>
      </c>
      <c r="D175" s="169" t="s">
        <v>656</v>
      </c>
    </row>
    <row r="176" spans="1:7" x14ac:dyDescent="0.25">
      <c r="A176" s="172">
        <v>169</v>
      </c>
      <c r="B176" s="172" t="s">
        <v>656</v>
      </c>
      <c r="C176" s="172" t="s">
        <v>656</v>
      </c>
      <c r="D176" s="169" t="s">
        <v>656</v>
      </c>
    </row>
    <row r="177" spans="1:7" x14ac:dyDescent="0.25">
      <c r="A177" s="172">
        <v>170</v>
      </c>
      <c r="B177" s="172" t="s">
        <v>656</v>
      </c>
      <c r="C177" s="172" t="s">
        <v>656</v>
      </c>
      <c r="D177" s="168" t="s">
        <v>656</v>
      </c>
    </row>
    <row r="178" spans="1:7" x14ac:dyDescent="0.25">
      <c r="A178" s="172">
        <v>171</v>
      </c>
      <c r="B178" s="172" t="s">
        <v>656</v>
      </c>
      <c r="C178" s="172" t="s">
        <v>656</v>
      </c>
      <c r="D178" s="168" t="s">
        <v>656</v>
      </c>
    </row>
    <row r="179" spans="1:7" x14ac:dyDescent="0.25">
      <c r="A179" s="172">
        <v>172</v>
      </c>
      <c r="B179" s="172" t="s">
        <v>656</v>
      </c>
      <c r="C179" s="172" t="s">
        <v>656</v>
      </c>
      <c r="D179" s="172" t="s">
        <v>656</v>
      </c>
    </row>
    <row r="180" spans="1:7" x14ac:dyDescent="0.25">
      <c r="A180" s="172">
        <v>173</v>
      </c>
      <c r="B180" s="172" t="s">
        <v>656</v>
      </c>
      <c r="C180" s="172" t="s">
        <v>656</v>
      </c>
      <c r="D180" s="172" t="s">
        <v>656</v>
      </c>
    </row>
    <row r="181" spans="1:7" x14ac:dyDescent="0.25">
      <c r="A181" s="172">
        <v>174</v>
      </c>
      <c r="B181" s="172" t="s">
        <v>656</v>
      </c>
      <c r="C181" s="172" t="s">
        <v>656</v>
      </c>
      <c r="D181" s="172" t="s">
        <v>656</v>
      </c>
    </row>
    <row r="182" spans="1:7" x14ac:dyDescent="0.25">
      <c r="A182" s="172">
        <v>175</v>
      </c>
      <c r="B182" s="172" t="s">
        <v>656</v>
      </c>
      <c r="C182" s="172" t="s">
        <v>656</v>
      </c>
      <c r="D182" s="172" t="s">
        <v>656</v>
      </c>
    </row>
    <row r="183" spans="1:7" x14ac:dyDescent="0.25">
      <c r="B183" s="172" t="s">
        <v>656</v>
      </c>
      <c r="C183" s="172" t="s">
        <v>656</v>
      </c>
      <c r="D183" s="172" t="s">
        <v>656</v>
      </c>
    </row>
    <row r="184" spans="1:7" x14ac:dyDescent="0.25">
      <c r="A184" s="172">
        <v>176</v>
      </c>
      <c r="B184" s="172" t="s">
        <v>464</v>
      </c>
      <c r="C184" s="172" t="s">
        <v>526</v>
      </c>
      <c r="D184" s="172" t="s">
        <v>664</v>
      </c>
      <c r="E184" s="172" t="s">
        <v>80</v>
      </c>
      <c r="F184" s="170">
        <v>1999</v>
      </c>
      <c r="G184" s="173" t="s">
        <v>527</v>
      </c>
    </row>
    <row r="185" spans="1:7" x14ac:dyDescent="0.25">
      <c r="A185" s="172">
        <v>177</v>
      </c>
      <c r="B185" s="172" t="s">
        <v>394</v>
      </c>
      <c r="C185" s="172" t="s">
        <v>395</v>
      </c>
      <c r="D185" s="172" t="s">
        <v>666</v>
      </c>
      <c r="E185" s="172" t="s">
        <v>80</v>
      </c>
      <c r="F185" s="170">
        <v>1991</v>
      </c>
      <c r="G185" s="173" t="s">
        <v>527</v>
      </c>
    </row>
    <row r="186" spans="1:7" x14ac:dyDescent="0.25">
      <c r="A186" s="172">
        <v>178</v>
      </c>
      <c r="B186" s="172" t="s">
        <v>315</v>
      </c>
      <c r="C186" s="172" t="s">
        <v>257</v>
      </c>
      <c r="D186" s="172" t="s">
        <v>664</v>
      </c>
      <c r="E186" s="172" t="s">
        <v>80</v>
      </c>
      <c r="F186" s="170">
        <v>1987</v>
      </c>
      <c r="G186" s="173" t="s">
        <v>527</v>
      </c>
    </row>
    <row r="187" spans="1:7" x14ac:dyDescent="0.25">
      <c r="A187" s="172">
        <v>179</v>
      </c>
      <c r="B187" s="172" t="s">
        <v>396</v>
      </c>
      <c r="C187" s="172" t="s">
        <v>397</v>
      </c>
      <c r="D187" s="172" t="s">
        <v>664</v>
      </c>
      <c r="E187" s="172" t="s">
        <v>80</v>
      </c>
      <c r="F187" s="170">
        <v>1990</v>
      </c>
      <c r="G187" s="173" t="s">
        <v>527</v>
      </c>
    </row>
    <row r="188" spans="1:7" x14ac:dyDescent="0.25">
      <c r="A188" s="172">
        <v>180</v>
      </c>
      <c r="B188" s="172" t="s">
        <v>316</v>
      </c>
      <c r="C188" s="172" t="s">
        <v>317</v>
      </c>
      <c r="D188" s="172" t="s">
        <v>669</v>
      </c>
      <c r="E188" s="172" t="s">
        <v>80</v>
      </c>
      <c r="F188" s="170">
        <v>1990</v>
      </c>
      <c r="G188" s="173" t="s">
        <v>527</v>
      </c>
    </row>
    <row r="189" spans="1:7" x14ac:dyDescent="0.25">
      <c r="A189" s="172">
        <v>181</v>
      </c>
      <c r="B189" s="172" t="s">
        <v>163</v>
      </c>
      <c r="C189" s="172" t="s">
        <v>125</v>
      </c>
      <c r="D189" s="172" t="s">
        <v>669</v>
      </c>
      <c r="E189" s="172" t="s">
        <v>80</v>
      </c>
      <c r="F189" s="170">
        <v>1992</v>
      </c>
      <c r="G189" s="173" t="s">
        <v>527</v>
      </c>
    </row>
    <row r="190" spans="1:7" x14ac:dyDescent="0.25">
      <c r="A190" s="172">
        <v>182</v>
      </c>
      <c r="B190" s="172" t="s">
        <v>313</v>
      </c>
      <c r="C190" s="172" t="s">
        <v>314</v>
      </c>
      <c r="D190" s="172" t="s">
        <v>669</v>
      </c>
      <c r="E190" s="172" t="s">
        <v>80</v>
      </c>
      <c r="F190" s="170">
        <v>1978</v>
      </c>
      <c r="G190" s="173" t="s">
        <v>527</v>
      </c>
    </row>
    <row r="191" spans="1:7" x14ac:dyDescent="0.25">
      <c r="A191" s="172">
        <v>183</v>
      </c>
      <c r="B191" s="172" t="s">
        <v>164</v>
      </c>
      <c r="C191" s="172" t="s">
        <v>126</v>
      </c>
      <c r="D191" s="172" t="s">
        <v>664</v>
      </c>
      <c r="E191" s="172" t="s">
        <v>80</v>
      </c>
      <c r="F191" s="170">
        <v>1986</v>
      </c>
      <c r="G191" s="173" t="s">
        <v>527</v>
      </c>
    </row>
    <row r="192" spans="1:7" x14ac:dyDescent="0.25">
      <c r="A192" s="172">
        <v>184</v>
      </c>
      <c r="B192" s="172" t="s">
        <v>528</v>
      </c>
      <c r="C192" s="172" t="s">
        <v>529</v>
      </c>
      <c r="D192" s="169" t="s">
        <v>664</v>
      </c>
      <c r="E192" s="172" t="s">
        <v>80</v>
      </c>
      <c r="F192" s="170">
        <v>2001</v>
      </c>
      <c r="G192" s="173" t="s">
        <v>527</v>
      </c>
    </row>
    <row r="193" spans="1:7" x14ac:dyDescent="0.25">
      <c r="A193" s="172">
        <v>185</v>
      </c>
      <c r="B193" s="172" t="s">
        <v>465</v>
      </c>
      <c r="C193" s="172" t="s">
        <v>466</v>
      </c>
      <c r="D193" s="169" t="s">
        <v>664</v>
      </c>
      <c r="E193" s="172" t="s">
        <v>80</v>
      </c>
      <c r="F193" s="170">
        <v>2005</v>
      </c>
      <c r="G193" s="173" t="s">
        <v>527</v>
      </c>
    </row>
    <row r="194" spans="1:7" x14ac:dyDescent="0.25">
      <c r="A194" s="172">
        <v>186</v>
      </c>
      <c r="B194" s="172" t="s">
        <v>308</v>
      </c>
      <c r="C194" s="172" t="s">
        <v>307</v>
      </c>
      <c r="D194" s="169" t="s">
        <v>664</v>
      </c>
      <c r="E194" s="172" t="s">
        <v>80</v>
      </c>
      <c r="F194" s="170">
        <v>1979</v>
      </c>
      <c r="G194" s="173" t="s">
        <v>527</v>
      </c>
    </row>
    <row r="195" spans="1:7" x14ac:dyDescent="0.25">
      <c r="A195" s="172">
        <v>187</v>
      </c>
      <c r="B195" s="172" t="s">
        <v>530</v>
      </c>
      <c r="C195" s="172" t="s">
        <v>531</v>
      </c>
      <c r="D195" s="169" t="s">
        <v>665</v>
      </c>
      <c r="E195" s="169" t="s">
        <v>80</v>
      </c>
      <c r="F195" s="171">
        <v>1981</v>
      </c>
      <c r="G195" s="173" t="s">
        <v>527</v>
      </c>
    </row>
    <row r="196" spans="1:7" x14ac:dyDescent="0.25">
      <c r="A196" s="172">
        <v>188</v>
      </c>
      <c r="B196" s="169"/>
      <c r="D196" s="169"/>
    </row>
    <row r="197" spans="1:7" x14ac:dyDescent="0.25">
      <c r="A197" s="172">
        <v>189</v>
      </c>
      <c r="B197" s="172" t="s">
        <v>532</v>
      </c>
      <c r="C197" s="172" t="s">
        <v>101</v>
      </c>
      <c r="D197" s="169" t="s">
        <v>664</v>
      </c>
      <c r="E197" s="169" t="s">
        <v>80</v>
      </c>
      <c r="F197" s="171">
        <v>1994</v>
      </c>
      <c r="G197" s="173" t="s">
        <v>527</v>
      </c>
    </row>
    <row r="198" spans="1:7" x14ac:dyDescent="0.25">
      <c r="A198" s="172">
        <v>190</v>
      </c>
      <c r="B198" s="172" t="s">
        <v>533</v>
      </c>
      <c r="C198" s="172" t="s">
        <v>534</v>
      </c>
      <c r="D198" s="172" t="s">
        <v>664</v>
      </c>
      <c r="E198" s="172" t="s">
        <v>80</v>
      </c>
      <c r="F198" s="170">
        <v>1986</v>
      </c>
      <c r="G198" s="173" t="s">
        <v>527</v>
      </c>
    </row>
    <row r="199" spans="1:7" x14ac:dyDescent="0.25">
      <c r="A199" s="172">
        <v>191</v>
      </c>
      <c r="B199" s="172" t="s">
        <v>683</v>
      </c>
      <c r="C199" s="172" t="s">
        <v>684</v>
      </c>
      <c r="D199" s="169" t="s">
        <v>665</v>
      </c>
      <c r="E199" s="169" t="s">
        <v>80</v>
      </c>
      <c r="F199" s="170">
        <v>1991</v>
      </c>
      <c r="G199" s="173" t="s">
        <v>527</v>
      </c>
    </row>
    <row r="200" spans="1:7" x14ac:dyDescent="0.25">
      <c r="A200" s="172">
        <v>192</v>
      </c>
      <c r="B200" s="172" t="s">
        <v>743</v>
      </c>
      <c r="C200" s="172" t="s">
        <v>744</v>
      </c>
      <c r="D200" s="172" t="s">
        <v>669</v>
      </c>
      <c r="E200" s="169" t="s">
        <v>80</v>
      </c>
      <c r="F200" s="170">
        <v>1981</v>
      </c>
      <c r="G200" s="173" t="s">
        <v>527</v>
      </c>
    </row>
    <row r="201" spans="1:7" x14ac:dyDescent="0.25">
      <c r="A201" s="172">
        <v>193</v>
      </c>
      <c r="B201" s="172" t="s">
        <v>656</v>
      </c>
      <c r="C201" s="172" t="s">
        <v>656</v>
      </c>
      <c r="D201" s="169" t="s">
        <v>656</v>
      </c>
      <c r="E201" s="169"/>
    </row>
    <row r="202" spans="1:7" x14ac:dyDescent="0.25">
      <c r="A202" s="172">
        <v>194</v>
      </c>
      <c r="B202" s="172" t="s">
        <v>656</v>
      </c>
      <c r="C202" s="172" t="s">
        <v>656</v>
      </c>
      <c r="D202" s="174" t="s">
        <v>656</v>
      </c>
    </row>
    <row r="203" spans="1:7" x14ac:dyDescent="0.25">
      <c r="A203" s="172">
        <v>195</v>
      </c>
      <c r="B203" s="172" t="s">
        <v>656</v>
      </c>
      <c r="C203" s="172" t="s">
        <v>656</v>
      </c>
      <c r="D203" s="172" t="s">
        <v>656</v>
      </c>
      <c r="E203" s="169"/>
    </row>
    <row r="204" spans="1:7" x14ac:dyDescent="0.25">
      <c r="A204" s="172">
        <v>196</v>
      </c>
      <c r="B204" s="172" t="s">
        <v>656</v>
      </c>
      <c r="C204" s="172" t="s">
        <v>656</v>
      </c>
      <c r="D204" s="172" t="s">
        <v>656</v>
      </c>
      <c r="F204" s="171"/>
    </row>
    <row r="205" spans="1:7" x14ac:dyDescent="0.25">
      <c r="A205" s="172">
        <v>197</v>
      </c>
      <c r="B205" s="172" t="s">
        <v>656</v>
      </c>
      <c r="C205" s="172" t="s">
        <v>656</v>
      </c>
      <c r="D205" s="169" t="s">
        <v>656</v>
      </c>
    </row>
    <row r="206" spans="1:7" x14ac:dyDescent="0.25">
      <c r="A206" s="172">
        <v>198</v>
      </c>
      <c r="B206" s="172" t="s">
        <v>656</v>
      </c>
      <c r="C206" s="172" t="s">
        <v>656</v>
      </c>
      <c r="D206" s="172" t="s">
        <v>656</v>
      </c>
    </row>
    <row r="207" spans="1:7" x14ac:dyDescent="0.25">
      <c r="A207" s="172">
        <v>199</v>
      </c>
      <c r="B207" s="172" t="s">
        <v>656</v>
      </c>
      <c r="C207" s="172" t="s">
        <v>656</v>
      </c>
      <c r="D207" s="172" t="s">
        <v>656</v>
      </c>
    </row>
    <row r="208" spans="1:7" x14ac:dyDescent="0.25">
      <c r="A208" s="172">
        <v>200</v>
      </c>
      <c r="B208" s="172" t="s">
        <v>656</v>
      </c>
      <c r="C208" s="172" t="s">
        <v>656</v>
      </c>
      <c r="D208" s="172" t="s">
        <v>656</v>
      </c>
    </row>
    <row r="209" spans="1:7" x14ac:dyDescent="0.25">
      <c r="B209" s="172" t="s">
        <v>656</v>
      </c>
      <c r="C209" s="172" t="s">
        <v>656</v>
      </c>
      <c r="D209" s="172" t="s">
        <v>656</v>
      </c>
    </row>
    <row r="210" spans="1:7" x14ac:dyDescent="0.25">
      <c r="A210" s="172">
        <v>201</v>
      </c>
      <c r="B210" s="172" t="s">
        <v>481</v>
      </c>
      <c r="C210" s="172" t="s">
        <v>482</v>
      </c>
      <c r="D210" s="172" t="s">
        <v>668</v>
      </c>
      <c r="E210" s="172" t="s">
        <v>80</v>
      </c>
      <c r="F210" s="170">
        <v>1997</v>
      </c>
      <c r="G210" s="173" t="s">
        <v>535</v>
      </c>
    </row>
    <row r="211" spans="1:7" x14ac:dyDescent="0.25">
      <c r="A211" s="172">
        <v>202</v>
      </c>
      <c r="B211" s="172" t="s">
        <v>245</v>
      </c>
      <c r="C211" s="172" t="s">
        <v>246</v>
      </c>
      <c r="D211" s="172" t="s">
        <v>668</v>
      </c>
      <c r="E211" s="172" t="s">
        <v>80</v>
      </c>
      <c r="F211" s="170">
        <v>1996</v>
      </c>
      <c r="G211" s="173" t="s">
        <v>535</v>
      </c>
    </row>
    <row r="212" spans="1:7" x14ac:dyDescent="0.25">
      <c r="A212" s="172">
        <v>203</v>
      </c>
      <c r="B212" s="172" t="s">
        <v>247</v>
      </c>
      <c r="C212" s="172" t="s">
        <v>248</v>
      </c>
      <c r="D212" s="172" t="s">
        <v>668</v>
      </c>
      <c r="E212" s="172" t="s">
        <v>80</v>
      </c>
      <c r="F212" s="170">
        <v>1994</v>
      </c>
      <c r="G212" s="173" t="s">
        <v>535</v>
      </c>
    </row>
    <row r="213" spans="1:7" x14ac:dyDescent="0.25">
      <c r="A213" s="172">
        <v>204</v>
      </c>
      <c r="B213" s="172" t="s">
        <v>363</v>
      </c>
      <c r="C213" s="172" t="s">
        <v>364</v>
      </c>
      <c r="D213" s="172" t="s">
        <v>668</v>
      </c>
      <c r="E213" s="172" t="s">
        <v>80</v>
      </c>
      <c r="F213" s="170">
        <v>1996</v>
      </c>
      <c r="G213" s="173" t="s">
        <v>535</v>
      </c>
    </row>
    <row r="214" spans="1:7" x14ac:dyDescent="0.25">
      <c r="A214" s="172">
        <v>205</v>
      </c>
      <c r="B214" s="172" t="s">
        <v>319</v>
      </c>
      <c r="C214" s="172" t="s">
        <v>536</v>
      </c>
      <c r="D214" s="172" t="s">
        <v>72</v>
      </c>
      <c r="E214" s="172" t="s">
        <v>80</v>
      </c>
      <c r="F214" s="170">
        <v>1995</v>
      </c>
      <c r="G214" s="173" t="s">
        <v>535</v>
      </c>
    </row>
    <row r="215" spans="1:7" x14ac:dyDescent="0.25">
      <c r="A215" s="172">
        <v>206</v>
      </c>
      <c r="B215" s="172" t="s">
        <v>203</v>
      </c>
      <c r="C215" s="172" t="s">
        <v>204</v>
      </c>
      <c r="D215" s="172" t="s">
        <v>668</v>
      </c>
      <c r="E215" s="172" t="s">
        <v>80</v>
      </c>
      <c r="F215" s="170">
        <v>1985</v>
      </c>
      <c r="G215" s="173" t="s">
        <v>535</v>
      </c>
    </row>
    <row r="216" spans="1:7" x14ac:dyDescent="0.25">
      <c r="A216" s="172">
        <v>207</v>
      </c>
      <c r="B216" s="172" t="s">
        <v>339</v>
      </c>
      <c r="C216" s="172" t="s">
        <v>340</v>
      </c>
      <c r="D216" s="172" t="s">
        <v>354</v>
      </c>
      <c r="E216" s="172" t="s">
        <v>80</v>
      </c>
      <c r="F216" s="170">
        <v>1977</v>
      </c>
      <c r="G216" s="173" t="s">
        <v>535</v>
      </c>
    </row>
    <row r="217" spans="1:7" x14ac:dyDescent="0.25">
      <c r="A217" s="172">
        <v>208</v>
      </c>
      <c r="B217" s="172" t="s">
        <v>332</v>
      </c>
      <c r="C217" s="172" t="s">
        <v>333</v>
      </c>
      <c r="D217" s="172" t="s">
        <v>271</v>
      </c>
      <c r="E217" s="172" t="s">
        <v>80</v>
      </c>
      <c r="F217" s="170">
        <v>1998</v>
      </c>
      <c r="G217" s="173" t="s">
        <v>535</v>
      </c>
    </row>
    <row r="218" spans="1:7" x14ac:dyDescent="0.25">
      <c r="A218" s="172">
        <v>209</v>
      </c>
      <c r="B218" s="172" t="s">
        <v>222</v>
      </c>
      <c r="C218" s="172" t="s">
        <v>537</v>
      </c>
      <c r="D218" s="174" t="s">
        <v>668</v>
      </c>
      <c r="E218" s="172" t="s">
        <v>80</v>
      </c>
      <c r="F218" s="170">
        <v>2004</v>
      </c>
      <c r="G218" s="173" t="s">
        <v>535</v>
      </c>
    </row>
    <row r="219" spans="1:7" x14ac:dyDescent="0.25">
      <c r="A219" s="172">
        <v>210</v>
      </c>
      <c r="B219" s="172" t="s">
        <v>538</v>
      </c>
      <c r="C219" s="172" t="s">
        <v>539</v>
      </c>
      <c r="D219" s="174" t="s">
        <v>284</v>
      </c>
      <c r="E219" s="172" t="s">
        <v>80</v>
      </c>
      <c r="F219" s="170">
        <v>1994</v>
      </c>
      <c r="G219" s="173" t="s">
        <v>535</v>
      </c>
    </row>
    <row r="220" spans="1:7" x14ac:dyDescent="0.25">
      <c r="A220" s="172">
        <v>211</v>
      </c>
      <c r="B220" s="172" t="s">
        <v>304</v>
      </c>
      <c r="C220" s="172" t="s">
        <v>226</v>
      </c>
      <c r="D220" s="169" t="s">
        <v>668</v>
      </c>
      <c r="E220" s="172" t="s">
        <v>80</v>
      </c>
      <c r="F220" s="170">
        <v>1986</v>
      </c>
      <c r="G220" s="173" t="s">
        <v>535</v>
      </c>
    </row>
    <row r="221" spans="1:7" x14ac:dyDescent="0.25">
      <c r="A221" s="172">
        <v>212</v>
      </c>
      <c r="B221" s="172" t="s">
        <v>540</v>
      </c>
      <c r="C221" s="172" t="s">
        <v>498</v>
      </c>
      <c r="D221" s="169" t="s">
        <v>72</v>
      </c>
      <c r="E221" s="172" t="s">
        <v>80</v>
      </c>
      <c r="F221" s="170">
        <v>2004</v>
      </c>
      <c r="G221" s="173" t="s">
        <v>535</v>
      </c>
    </row>
    <row r="222" spans="1:7" x14ac:dyDescent="0.25">
      <c r="A222" s="172">
        <v>213</v>
      </c>
      <c r="B222" s="172" t="s">
        <v>541</v>
      </c>
      <c r="C222" s="172" t="s">
        <v>126</v>
      </c>
      <c r="D222" s="169" t="s">
        <v>668</v>
      </c>
      <c r="E222" s="172" t="s">
        <v>80</v>
      </c>
      <c r="F222" s="170">
        <v>2001</v>
      </c>
      <c r="G222" s="173" t="s">
        <v>535</v>
      </c>
    </row>
    <row r="223" spans="1:7" x14ac:dyDescent="0.25">
      <c r="A223" s="172">
        <v>214</v>
      </c>
      <c r="B223" s="172" t="s">
        <v>227</v>
      </c>
      <c r="C223" s="172" t="s">
        <v>101</v>
      </c>
      <c r="D223" s="174" t="s">
        <v>284</v>
      </c>
      <c r="E223" s="172" t="s">
        <v>80</v>
      </c>
      <c r="F223" s="170">
        <v>1991</v>
      </c>
      <c r="G223" s="173" t="s">
        <v>535</v>
      </c>
    </row>
    <row r="224" spans="1:7" x14ac:dyDescent="0.25">
      <c r="A224" s="172">
        <v>215</v>
      </c>
      <c r="B224" s="172" t="s">
        <v>707</v>
      </c>
      <c r="C224" s="172" t="s">
        <v>547</v>
      </c>
      <c r="D224" s="174" t="s">
        <v>72</v>
      </c>
      <c r="E224" s="169" t="s">
        <v>80</v>
      </c>
      <c r="F224" s="170">
        <v>1993</v>
      </c>
      <c r="G224" s="173" t="s">
        <v>535</v>
      </c>
    </row>
    <row r="225" spans="1:7" x14ac:dyDescent="0.25">
      <c r="A225" s="172">
        <v>216</v>
      </c>
      <c r="B225" s="172" t="s">
        <v>708</v>
      </c>
      <c r="C225" s="172" t="s">
        <v>709</v>
      </c>
      <c r="D225" s="174" t="s">
        <v>72</v>
      </c>
      <c r="E225" s="169" t="s">
        <v>80</v>
      </c>
      <c r="F225" s="170">
        <v>1993</v>
      </c>
      <c r="G225" s="173" t="s">
        <v>535</v>
      </c>
    </row>
    <row r="226" spans="1:7" x14ac:dyDescent="0.25">
      <c r="A226" s="172">
        <v>217</v>
      </c>
      <c r="B226" s="172" t="s">
        <v>750</v>
      </c>
      <c r="C226" s="172" t="s">
        <v>716</v>
      </c>
      <c r="D226" s="169" t="s">
        <v>668</v>
      </c>
      <c r="E226" s="169" t="s">
        <v>80</v>
      </c>
      <c r="F226" s="170">
        <v>1991</v>
      </c>
      <c r="G226" s="173" t="s">
        <v>535</v>
      </c>
    </row>
    <row r="227" spans="1:7" x14ac:dyDescent="0.25">
      <c r="A227" s="172">
        <v>218</v>
      </c>
      <c r="B227" s="172" t="s">
        <v>332</v>
      </c>
      <c r="C227" s="172" t="s">
        <v>333</v>
      </c>
      <c r="D227" s="172" t="s">
        <v>271</v>
      </c>
      <c r="E227" s="169" t="s">
        <v>80</v>
      </c>
      <c r="F227" s="170">
        <v>1998</v>
      </c>
      <c r="G227" s="173" t="s">
        <v>535</v>
      </c>
    </row>
    <row r="228" spans="1:7" x14ac:dyDescent="0.25">
      <c r="A228" s="172">
        <v>219</v>
      </c>
      <c r="B228" s="172" t="s">
        <v>656</v>
      </c>
      <c r="C228" s="172" t="s">
        <v>656</v>
      </c>
      <c r="D228" s="172" t="s">
        <v>656</v>
      </c>
    </row>
    <row r="229" spans="1:7" x14ac:dyDescent="0.25">
      <c r="A229" s="172">
        <v>220</v>
      </c>
      <c r="B229" s="172" t="s">
        <v>656</v>
      </c>
      <c r="C229" s="172" t="s">
        <v>656</v>
      </c>
      <c r="D229" s="169" t="s">
        <v>656</v>
      </c>
      <c r="F229" s="171"/>
    </row>
    <row r="230" spans="1:7" x14ac:dyDescent="0.25">
      <c r="A230" s="172">
        <v>221</v>
      </c>
      <c r="B230" s="172" t="s">
        <v>656</v>
      </c>
      <c r="C230" s="172" t="s">
        <v>656</v>
      </c>
      <c r="D230" s="169" t="s">
        <v>656</v>
      </c>
      <c r="F230" s="171"/>
    </row>
    <row r="231" spans="1:7" x14ac:dyDescent="0.25">
      <c r="A231" s="172">
        <v>222</v>
      </c>
      <c r="B231" s="172" t="s">
        <v>656</v>
      </c>
      <c r="C231" s="172" t="s">
        <v>656</v>
      </c>
      <c r="D231" s="169" t="s">
        <v>656</v>
      </c>
      <c r="F231" s="171"/>
    </row>
    <row r="232" spans="1:7" x14ac:dyDescent="0.25">
      <c r="A232" s="172">
        <v>223</v>
      </c>
      <c r="B232" s="172" t="s">
        <v>656</v>
      </c>
      <c r="C232" s="172" t="s">
        <v>656</v>
      </c>
      <c r="D232" s="169" t="s">
        <v>656</v>
      </c>
    </row>
    <row r="233" spans="1:7" x14ac:dyDescent="0.25">
      <c r="A233" s="172">
        <v>224</v>
      </c>
      <c r="B233" s="172" t="s">
        <v>656</v>
      </c>
      <c r="C233" s="172" t="s">
        <v>656</v>
      </c>
      <c r="D233" s="169" t="s">
        <v>656</v>
      </c>
      <c r="G233" s="171"/>
    </row>
    <row r="234" spans="1:7" x14ac:dyDescent="0.25">
      <c r="A234" s="172">
        <v>225</v>
      </c>
      <c r="B234" s="172" t="s">
        <v>656</v>
      </c>
      <c r="C234" s="172" t="s">
        <v>656</v>
      </c>
      <c r="D234" s="169" t="s">
        <v>656</v>
      </c>
      <c r="G234" s="171"/>
    </row>
    <row r="235" spans="1:7" x14ac:dyDescent="0.25">
      <c r="B235" s="172" t="s">
        <v>656</v>
      </c>
      <c r="C235" s="172" t="s">
        <v>656</v>
      </c>
      <c r="D235" s="174" t="s">
        <v>656</v>
      </c>
      <c r="G235" s="171"/>
    </row>
    <row r="236" spans="1:7" x14ac:dyDescent="0.25">
      <c r="A236" s="172">
        <v>226</v>
      </c>
      <c r="B236" s="172" t="s">
        <v>542</v>
      </c>
      <c r="C236" s="172" t="s">
        <v>543</v>
      </c>
      <c r="D236" s="172" t="s">
        <v>271</v>
      </c>
      <c r="E236" s="172" t="s">
        <v>80</v>
      </c>
      <c r="F236" s="170">
        <v>1984</v>
      </c>
      <c r="G236" s="173" t="s">
        <v>544</v>
      </c>
    </row>
    <row r="237" spans="1:7" x14ac:dyDescent="0.25">
      <c r="A237" s="172">
        <v>227</v>
      </c>
      <c r="B237" s="172" t="s">
        <v>374</v>
      </c>
      <c r="C237" s="172" t="s">
        <v>330</v>
      </c>
      <c r="D237" s="172" t="s">
        <v>354</v>
      </c>
      <c r="E237" s="172" t="s">
        <v>80</v>
      </c>
      <c r="F237" s="170">
        <v>1995</v>
      </c>
      <c r="G237" s="173" t="s">
        <v>544</v>
      </c>
    </row>
    <row r="238" spans="1:7" x14ac:dyDescent="0.25">
      <c r="A238" s="172">
        <v>228</v>
      </c>
      <c r="B238" s="172" t="s">
        <v>375</v>
      </c>
      <c r="C238" s="172" t="s">
        <v>376</v>
      </c>
      <c r="D238" s="172" t="s">
        <v>271</v>
      </c>
      <c r="E238" s="172" t="s">
        <v>80</v>
      </c>
      <c r="F238" s="170">
        <v>1988</v>
      </c>
      <c r="G238" s="173" t="s">
        <v>544</v>
      </c>
    </row>
    <row r="239" spans="1:7" x14ac:dyDescent="0.25">
      <c r="A239" s="172">
        <v>229</v>
      </c>
      <c r="B239" s="172" t="s">
        <v>545</v>
      </c>
      <c r="C239" s="172" t="s">
        <v>373</v>
      </c>
      <c r="D239" s="172" t="s">
        <v>271</v>
      </c>
      <c r="E239" s="172" t="s">
        <v>80</v>
      </c>
      <c r="F239" s="170">
        <v>1996</v>
      </c>
      <c r="G239" s="173" t="s">
        <v>544</v>
      </c>
    </row>
    <row r="240" spans="1:7" x14ac:dyDescent="0.25">
      <c r="A240" s="172">
        <v>230</v>
      </c>
      <c r="B240" s="172" t="s">
        <v>262</v>
      </c>
      <c r="C240" s="172" t="s">
        <v>105</v>
      </c>
      <c r="D240" s="172" t="s">
        <v>271</v>
      </c>
      <c r="E240" s="172" t="s">
        <v>80</v>
      </c>
      <c r="F240" s="170">
        <v>1991</v>
      </c>
      <c r="G240" s="173" t="s">
        <v>544</v>
      </c>
    </row>
    <row r="241" spans="1:7" x14ac:dyDescent="0.25">
      <c r="A241" s="172">
        <v>231</v>
      </c>
      <c r="B241" s="172" t="s">
        <v>546</v>
      </c>
      <c r="C241" s="172" t="s">
        <v>547</v>
      </c>
      <c r="D241" s="172" t="s">
        <v>663</v>
      </c>
      <c r="E241" s="172" t="s">
        <v>80</v>
      </c>
      <c r="F241" s="170">
        <v>1998</v>
      </c>
      <c r="G241" s="173" t="s">
        <v>544</v>
      </c>
    </row>
    <row r="242" spans="1:7" x14ac:dyDescent="0.25">
      <c r="A242" s="172">
        <v>232</v>
      </c>
      <c r="B242" s="172" t="s">
        <v>658</v>
      </c>
      <c r="C242" s="169" t="s">
        <v>672</v>
      </c>
      <c r="D242" s="172" t="s">
        <v>72</v>
      </c>
      <c r="E242" s="172" t="s">
        <v>80</v>
      </c>
      <c r="F242" s="170">
        <v>1989</v>
      </c>
      <c r="G242" s="173" t="s">
        <v>544</v>
      </c>
    </row>
    <row r="243" spans="1:7" x14ac:dyDescent="0.25">
      <c r="A243" s="172">
        <v>233</v>
      </c>
      <c r="B243" s="172" t="s">
        <v>548</v>
      </c>
      <c r="C243" s="172" t="s">
        <v>549</v>
      </c>
      <c r="D243" s="172" t="s">
        <v>663</v>
      </c>
      <c r="E243" s="172" t="s">
        <v>80</v>
      </c>
      <c r="F243" s="170">
        <v>1994</v>
      </c>
      <c r="G243" s="173" t="s">
        <v>544</v>
      </c>
    </row>
    <row r="244" spans="1:7" x14ac:dyDescent="0.25">
      <c r="A244" s="172">
        <v>234</v>
      </c>
      <c r="B244" s="172" t="s">
        <v>378</v>
      </c>
      <c r="C244" s="172" t="s">
        <v>83</v>
      </c>
      <c r="D244" s="172" t="s">
        <v>663</v>
      </c>
      <c r="E244" s="172" t="s">
        <v>80</v>
      </c>
      <c r="F244" s="170">
        <v>2002</v>
      </c>
      <c r="G244" s="173" t="s">
        <v>544</v>
      </c>
    </row>
    <row r="245" spans="1:7" x14ac:dyDescent="0.25">
      <c r="A245" s="172">
        <v>235</v>
      </c>
      <c r="B245" s="169" t="s">
        <v>550</v>
      </c>
      <c r="C245" s="172" t="s">
        <v>248</v>
      </c>
      <c r="D245" s="169" t="s">
        <v>72</v>
      </c>
      <c r="E245" s="172" t="s">
        <v>80</v>
      </c>
      <c r="F245" s="170">
        <v>2005</v>
      </c>
      <c r="G245" s="173" t="s">
        <v>544</v>
      </c>
    </row>
    <row r="246" spans="1:7" x14ac:dyDescent="0.25">
      <c r="A246" s="172">
        <v>236</v>
      </c>
      <c r="B246" s="172" t="s">
        <v>462</v>
      </c>
      <c r="C246" s="172" t="s">
        <v>463</v>
      </c>
      <c r="D246" s="169" t="s">
        <v>668</v>
      </c>
      <c r="E246" s="172" t="s">
        <v>80</v>
      </c>
      <c r="F246" s="171">
        <v>1987</v>
      </c>
      <c r="G246" s="173" t="s">
        <v>544</v>
      </c>
    </row>
    <row r="247" spans="1:7" x14ac:dyDescent="0.25">
      <c r="A247" s="172">
        <v>237</v>
      </c>
      <c r="B247" s="172" t="s">
        <v>371</v>
      </c>
      <c r="C247" s="172" t="s">
        <v>372</v>
      </c>
      <c r="D247" s="169" t="s">
        <v>668</v>
      </c>
      <c r="E247" s="172" t="s">
        <v>80</v>
      </c>
      <c r="F247" s="170">
        <v>1989</v>
      </c>
      <c r="G247" s="173" t="s">
        <v>544</v>
      </c>
    </row>
    <row r="248" spans="1:7" x14ac:dyDescent="0.25">
      <c r="A248" s="172">
        <v>238</v>
      </c>
      <c r="B248" s="172" t="s">
        <v>370</v>
      </c>
      <c r="C248" s="172" t="s">
        <v>204</v>
      </c>
      <c r="D248" s="169" t="s">
        <v>668</v>
      </c>
      <c r="E248" s="172" t="s">
        <v>80</v>
      </c>
      <c r="F248" s="170">
        <v>1989</v>
      </c>
      <c r="G248" s="173" t="s">
        <v>544</v>
      </c>
    </row>
    <row r="249" spans="1:7" x14ac:dyDescent="0.25">
      <c r="A249" s="172">
        <v>239</v>
      </c>
      <c r="B249" s="172" t="s">
        <v>551</v>
      </c>
      <c r="C249" s="172" t="s">
        <v>552</v>
      </c>
      <c r="D249" s="169" t="s">
        <v>668</v>
      </c>
      <c r="E249" s="172" t="s">
        <v>80</v>
      </c>
      <c r="F249" s="170">
        <v>2003</v>
      </c>
      <c r="G249" s="173" t="s">
        <v>544</v>
      </c>
    </row>
    <row r="250" spans="1:7" x14ac:dyDescent="0.25">
      <c r="A250" s="172">
        <v>240</v>
      </c>
      <c r="B250" s="172" t="s">
        <v>553</v>
      </c>
      <c r="C250" s="172" t="s">
        <v>377</v>
      </c>
      <c r="D250" s="172" t="s">
        <v>668</v>
      </c>
      <c r="E250" s="172" t="s">
        <v>80</v>
      </c>
      <c r="F250" s="170">
        <v>2006</v>
      </c>
      <c r="G250" s="173" t="s">
        <v>544</v>
      </c>
    </row>
    <row r="251" spans="1:7" x14ac:dyDescent="0.25">
      <c r="A251" s="172">
        <v>241</v>
      </c>
      <c r="B251" s="172" t="s">
        <v>685</v>
      </c>
      <c r="C251" s="172" t="s">
        <v>686</v>
      </c>
      <c r="D251" s="169" t="s">
        <v>72</v>
      </c>
      <c r="E251" s="169" t="s">
        <v>80</v>
      </c>
      <c r="F251" s="170">
        <v>1964</v>
      </c>
      <c r="G251" s="173" t="s">
        <v>544</v>
      </c>
    </row>
    <row r="252" spans="1:7" x14ac:dyDescent="0.25">
      <c r="A252" s="172">
        <v>242</v>
      </c>
      <c r="B252" s="172" t="s">
        <v>548</v>
      </c>
      <c r="C252" s="172" t="s">
        <v>105</v>
      </c>
      <c r="D252" s="169" t="s">
        <v>668</v>
      </c>
      <c r="E252" s="169" t="s">
        <v>80</v>
      </c>
      <c r="F252" s="171">
        <v>1992</v>
      </c>
      <c r="G252" s="173" t="s">
        <v>544</v>
      </c>
    </row>
    <row r="253" spans="1:7" x14ac:dyDescent="0.25">
      <c r="A253" s="172">
        <v>243</v>
      </c>
      <c r="B253" s="172" t="s">
        <v>656</v>
      </c>
      <c r="C253" s="172" t="s">
        <v>656</v>
      </c>
      <c r="D253" s="169" t="s">
        <v>656</v>
      </c>
    </row>
    <row r="254" spans="1:7" x14ac:dyDescent="0.25">
      <c r="A254" s="172">
        <v>244</v>
      </c>
      <c r="B254" s="172" t="s">
        <v>656</v>
      </c>
      <c r="C254" s="172" t="s">
        <v>656</v>
      </c>
      <c r="D254" s="172" t="s">
        <v>656</v>
      </c>
    </row>
    <row r="255" spans="1:7" x14ac:dyDescent="0.25">
      <c r="A255" s="172">
        <v>245</v>
      </c>
      <c r="B255" s="172" t="s">
        <v>656</v>
      </c>
      <c r="C255" s="172" t="s">
        <v>656</v>
      </c>
      <c r="D255" s="169" t="s">
        <v>656</v>
      </c>
    </row>
    <row r="256" spans="1:7" x14ac:dyDescent="0.25">
      <c r="A256" s="172">
        <v>246</v>
      </c>
      <c r="B256" s="172" t="s">
        <v>656</v>
      </c>
      <c r="C256" s="172" t="s">
        <v>656</v>
      </c>
      <c r="D256" s="172" t="s">
        <v>656</v>
      </c>
    </row>
    <row r="257" spans="1:7" x14ac:dyDescent="0.25">
      <c r="A257" s="172">
        <v>247</v>
      </c>
      <c r="B257" s="172" t="s">
        <v>656</v>
      </c>
      <c r="C257" s="172" t="s">
        <v>656</v>
      </c>
      <c r="D257" s="172" t="s">
        <v>656</v>
      </c>
    </row>
    <row r="258" spans="1:7" x14ac:dyDescent="0.25">
      <c r="A258" s="172">
        <v>248</v>
      </c>
      <c r="B258" s="172" t="s">
        <v>656</v>
      </c>
      <c r="C258" s="172" t="s">
        <v>656</v>
      </c>
      <c r="D258" s="172" t="s">
        <v>656</v>
      </c>
    </row>
    <row r="259" spans="1:7" x14ac:dyDescent="0.25">
      <c r="A259" s="172">
        <v>249</v>
      </c>
      <c r="B259" s="172" t="s">
        <v>656</v>
      </c>
      <c r="C259" s="172" t="s">
        <v>656</v>
      </c>
      <c r="D259" s="172" t="s">
        <v>656</v>
      </c>
    </row>
    <row r="260" spans="1:7" x14ac:dyDescent="0.25">
      <c r="A260" s="172">
        <v>250</v>
      </c>
      <c r="B260" s="172" t="s">
        <v>656</v>
      </c>
      <c r="C260" s="172" t="s">
        <v>656</v>
      </c>
      <c r="D260" s="169" t="s">
        <v>656</v>
      </c>
    </row>
    <row r="261" spans="1:7" x14ac:dyDescent="0.25">
      <c r="B261" s="172" t="s">
        <v>656</v>
      </c>
      <c r="C261" s="172" t="s">
        <v>656</v>
      </c>
      <c r="D261" s="172" t="s">
        <v>656</v>
      </c>
    </row>
    <row r="262" spans="1:7" x14ac:dyDescent="0.25">
      <c r="A262" s="172">
        <v>251</v>
      </c>
      <c r="B262" s="172" t="s">
        <v>136</v>
      </c>
      <c r="C262" s="172" t="s">
        <v>65</v>
      </c>
      <c r="D262" s="172" t="s">
        <v>661</v>
      </c>
      <c r="E262" s="172" t="s">
        <v>67</v>
      </c>
      <c r="F262" s="170">
        <v>1996</v>
      </c>
      <c r="G262" s="173" t="s">
        <v>353</v>
      </c>
    </row>
    <row r="263" spans="1:7" x14ac:dyDescent="0.25">
      <c r="A263" s="172">
        <v>252</v>
      </c>
      <c r="B263" s="172" t="s">
        <v>237</v>
      </c>
      <c r="C263" s="172" t="s">
        <v>135</v>
      </c>
      <c r="D263" s="169" t="s">
        <v>668</v>
      </c>
      <c r="E263" s="172" t="s">
        <v>67</v>
      </c>
      <c r="F263" s="170">
        <v>1999</v>
      </c>
      <c r="G263" s="173" t="s">
        <v>353</v>
      </c>
    </row>
    <row r="264" spans="1:7" x14ac:dyDescent="0.25">
      <c r="A264" s="172">
        <v>253</v>
      </c>
      <c r="B264" s="172" t="s">
        <v>235</v>
      </c>
      <c r="C264" s="172" t="s">
        <v>236</v>
      </c>
      <c r="D264" s="172" t="s">
        <v>667</v>
      </c>
      <c r="E264" s="172" t="s">
        <v>67</v>
      </c>
      <c r="F264" s="170">
        <v>1995</v>
      </c>
      <c r="G264" s="173" t="s">
        <v>353</v>
      </c>
    </row>
    <row r="265" spans="1:7" x14ac:dyDescent="0.25">
      <c r="A265" s="172">
        <v>254</v>
      </c>
      <c r="B265" s="172" t="s">
        <v>140</v>
      </c>
      <c r="C265" s="172" t="s">
        <v>172</v>
      </c>
      <c r="D265" s="172" t="s">
        <v>669</v>
      </c>
      <c r="E265" s="172" t="s">
        <v>67</v>
      </c>
      <c r="F265" s="170">
        <v>1994</v>
      </c>
      <c r="G265" s="173" t="s">
        <v>353</v>
      </c>
    </row>
    <row r="266" spans="1:7" x14ac:dyDescent="0.25">
      <c r="A266" s="172">
        <v>255</v>
      </c>
      <c r="B266" s="172" t="s">
        <v>182</v>
      </c>
      <c r="C266" s="172" t="s">
        <v>96</v>
      </c>
      <c r="D266" s="172" t="s">
        <v>669</v>
      </c>
      <c r="E266" s="172" t="s">
        <v>67</v>
      </c>
      <c r="F266" s="170">
        <v>1994</v>
      </c>
      <c r="G266" s="173" t="s">
        <v>353</v>
      </c>
    </row>
    <row r="267" spans="1:7" x14ac:dyDescent="0.25">
      <c r="A267" s="172">
        <v>256</v>
      </c>
      <c r="B267" s="172" t="s">
        <v>141</v>
      </c>
      <c r="C267" s="172" t="s">
        <v>78</v>
      </c>
      <c r="D267" s="172" t="s">
        <v>662</v>
      </c>
      <c r="E267" s="172" t="s">
        <v>67</v>
      </c>
      <c r="F267" s="170">
        <v>1999</v>
      </c>
      <c r="G267" s="173" t="s">
        <v>353</v>
      </c>
    </row>
    <row r="268" spans="1:7" x14ac:dyDescent="0.25">
      <c r="A268" s="172">
        <v>257</v>
      </c>
      <c r="B268" s="172" t="s">
        <v>137</v>
      </c>
      <c r="C268" s="172" t="s">
        <v>68</v>
      </c>
      <c r="D268" s="172" t="s">
        <v>669</v>
      </c>
      <c r="E268" s="172" t="s">
        <v>67</v>
      </c>
      <c r="F268" s="170">
        <v>1987</v>
      </c>
      <c r="G268" s="173" t="s">
        <v>353</v>
      </c>
    </row>
    <row r="269" spans="1:7" x14ac:dyDescent="0.25">
      <c r="A269" s="172">
        <v>258</v>
      </c>
      <c r="B269" s="172" t="s">
        <v>440</v>
      </c>
      <c r="C269" s="172" t="s">
        <v>173</v>
      </c>
      <c r="D269" s="172" t="s">
        <v>271</v>
      </c>
      <c r="E269" s="172" t="s">
        <v>67</v>
      </c>
      <c r="F269" s="170">
        <v>1989</v>
      </c>
      <c r="G269" s="173" t="s">
        <v>353</v>
      </c>
    </row>
    <row r="270" spans="1:7" x14ac:dyDescent="0.25">
      <c r="A270" s="172">
        <v>259</v>
      </c>
      <c r="B270" s="172" t="s">
        <v>442</v>
      </c>
      <c r="C270" s="172" t="s">
        <v>281</v>
      </c>
      <c r="D270" s="172" t="s">
        <v>73</v>
      </c>
      <c r="E270" s="172" t="s">
        <v>67</v>
      </c>
      <c r="F270" s="170">
        <v>1999</v>
      </c>
      <c r="G270" s="173" t="s">
        <v>353</v>
      </c>
    </row>
    <row r="271" spans="1:7" x14ac:dyDescent="0.25">
      <c r="A271" s="172">
        <v>260</v>
      </c>
      <c r="B271" s="172" t="s">
        <v>176</v>
      </c>
      <c r="C271" s="172" t="s">
        <v>93</v>
      </c>
      <c r="D271" s="172" t="s">
        <v>668</v>
      </c>
      <c r="E271" s="172" t="s">
        <v>67</v>
      </c>
      <c r="F271" s="170">
        <v>1998</v>
      </c>
      <c r="G271" s="173" t="s">
        <v>353</v>
      </c>
    </row>
    <row r="272" spans="1:7" x14ac:dyDescent="0.25">
      <c r="A272" s="172">
        <v>261</v>
      </c>
      <c r="B272" s="172" t="s">
        <v>554</v>
      </c>
      <c r="C272" s="172" t="s">
        <v>450</v>
      </c>
      <c r="D272" s="168" t="s">
        <v>661</v>
      </c>
      <c r="E272" s="172" t="s">
        <v>67</v>
      </c>
      <c r="F272" s="171">
        <v>1994</v>
      </c>
      <c r="G272" s="173" t="s">
        <v>353</v>
      </c>
    </row>
    <row r="273" spans="1:7" x14ac:dyDescent="0.25">
      <c r="A273" s="172">
        <v>262</v>
      </c>
      <c r="B273" s="172" t="s">
        <v>138</v>
      </c>
      <c r="C273" s="172" t="s">
        <v>69</v>
      </c>
      <c r="D273" s="169" t="s">
        <v>357</v>
      </c>
      <c r="E273" s="172" t="s">
        <v>67</v>
      </c>
      <c r="F273" s="171">
        <v>1987</v>
      </c>
      <c r="G273" s="173" t="s">
        <v>353</v>
      </c>
    </row>
    <row r="274" spans="1:7" x14ac:dyDescent="0.25">
      <c r="A274" s="172">
        <v>263</v>
      </c>
      <c r="B274" s="172" t="s">
        <v>152</v>
      </c>
      <c r="C274" s="172" t="s">
        <v>65</v>
      </c>
      <c r="D274" s="169" t="s">
        <v>66</v>
      </c>
      <c r="E274" s="172" t="s">
        <v>67</v>
      </c>
      <c r="F274" s="171">
        <v>1988</v>
      </c>
      <c r="G274" s="173" t="s">
        <v>353</v>
      </c>
    </row>
    <row r="275" spans="1:7" x14ac:dyDescent="0.25">
      <c r="A275" s="172">
        <v>264</v>
      </c>
      <c r="B275" s="169" t="s">
        <v>260</v>
      </c>
      <c r="C275" s="169" t="s">
        <v>261</v>
      </c>
      <c r="D275" s="172" t="s">
        <v>668</v>
      </c>
      <c r="E275" s="172" t="s">
        <v>67</v>
      </c>
      <c r="F275" s="170">
        <v>1978</v>
      </c>
      <c r="G275" s="173" t="s">
        <v>353</v>
      </c>
    </row>
    <row r="276" spans="1:7" x14ac:dyDescent="0.25">
      <c r="A276" s="172">
        <v>265</v>
      </c>
      <c r="B276" s="172" t="s">
        <v>555</v>
      </c>
      <c r="C276" s="172" t="s">
        <v>556</v>
      </c>
      <c r="D276" s="168" t="s">
        <v>66</v>
      </c>
      <c r="E276" s="169" t="s">
        <v>67</v>
      </c>
      <c r="F276" s="171">
        <v>1985</v>
      </c>
      <c r="G276" s="173" t="s">
        <v>353</v>
      </c>
    </row>
    <row r="277" spans="1:7" x14ac:dyDescent="0.25">
      <c r="A277" s="172">
        <v>266</v>
      </c>
      <c r="B277" s="172" t="s">
        <v>719</v>
      </c>
      <c r="C277" s="172" t="s">
        <v>294</v>
      </c>
      <c r="D277" s="169" t="s">
        <v>271</v>
      </c>
      <c r="E277" s="169" t="s">
        <v>67</v>
      </c>
      <c r="F277" s="171">
        <v>1997</v>
      </c>
      <c r="G277" s="173" t="s">
        <v>353</v>
      </c>
    </row>
    <row r="278" spans="1:7" x14ac:dyDescent="0.25">
      <c r="A278" s="172">
        <v>267</v>
      </c>
      <c r="B278" s="169" t="s">
        <v>656</v>
      </c>
      <c r="C278" s="169" t="s">
        <v>656</v>
      </c>
      <c r="D278" s="168" t="s">
        <v>656</v>
      </c>
      <c r="F278" s="171"/>
    </row>
    <row r="279" spans="1:7" x14ac:dyDescent="0.25">
      <c r="A279" s="172">
        <v>268</v>
      </c>
      <c r="B279" s="169" t="s">
        <v>656</v>
      </c>
      <c r="C279" s="169" t="s">
        <v>656</v>
      </c>
      <c r="D279" s="169" t="s">
        <v>656</v>
      </c>
    </row>
    <row r="280" spans="1:7" x14ac:dyDescent="0.25">
      <c r="A280" s="172">
        <v>269</v>
      </c>
      <c r="B280" s="172" t="s">
        <v>656</v>
      </c>
      <c r="C280" s="172" t="s">
        <v>656</v>
      </c>
      <c r="D280" s="174" t="s">
        <v>656</v>
      </c>
      <c r="F280" s="171"/>
    </row>
    <row r="281" spans="1:7" x14ac:dyDescent="0.25">
      <c r="A281" s="172">
        <v>270</v>
      </c>
      <c r="B281" s="169" t="s">
        <v>656</v>
      </c>
      <c r="C281" s="169" t="s">
        <v>656</v>
      </c>
      <c r="D281" s="168" t="s">
        <v>656</v>
      </c>
      <c r="F281" s="171"/>
    </row>
    <row r="282" spans="1:7" x14ac:dyDescent="0.25">
      <c r="A282" s="172">
        <v>271</v>
      </c>
      <c r="B282" s="169" t="s">
        <v>656</v>
      </c>
      <c r="C282" s="172" t="s">
        <v>656</v>
      </c>
      <c r="D282" s="168" t="s">
        <v>656</v>
      </c>
    </row>
    <row r="283" spans="1:7" x14ac:dyDescent="0.25">
      <c r="A283" s="172">
        <v>272</v>
      </c>
      <c r="B283" s="172" t="s">
        <v>656</v>
      </c>
      <c r="C283" s="172" t="s">
        <v>656</v>
      </c>
      <c r="D283" s="169" t="s">
        <v>656</v>
      </c>
    </row>
    <row r="284" spans="1:7" x14ac:dyDescent="0.25">
      <c r="A284" s="172">
        <v>273</v>
      </c>
      <c r="B284" s="172" t="s">
        <v>656</v>
      </c>
      <c r="C284" s="172" t="s">
        <v>656</v>
      </c>
      <c r="D284" s="169" t="s">
        <v>656</v>
      </c>
      <c r="E284" s="169"/>
    </row>
    <row r="285" spans="1:7" x14ac:dyDescent="0.25">
      <c r="A285" s="172">
        <v>274</v>
      </c>
      <c r="B285" s="169" t="s">
        <v>656</v>
      </c>
      <c r="C285" s="172" t="s">
        <v>656</v>
      </c>
      <c r="D285" s="169" t="s">
        <v>656</v>
      </c>
      <c r="E285" s="169"/>
    </row>
    <row r="286" spans="1:7" x14ac:dyDescent="0.25">
      <c r="A286" s="172">
        <v>275</v>
      </c>
      <c r="B286" s="169" t="s">
        <v>656</v>
      </c>
      <c r="C286" s="172" t="s">
        <v>656</v>
      </c>
      <c r="D286" s="168" t="s">
        <v>656</v>
      </c>
    </row>
    <row r="287" spans="1:7" x14ac:dyDescent="0.25">
      <c r="B287" s="172" t="s">
        <v>656</v>
      </c>
      <c r="C287" s="172" t="s">
        <v>656</v>
      </c>
      <c r="D287" s="168" t="s">
        <v>656</v>
      </c>
    </row>
    <row r="288" spans="1:7" x14ac:dyDescent="0.25">
      <c r="A288" s="172">
        <v>276</v>
      </c>
      <c r="B288" s="172" t="s">
        <v>174</v>
      </c>
      <c r="C288" s="169" t="s">
        <v>74</v>
      </c>
      <c r="D288" s="168" t="s">
        <v>668</v>
      </c>
      <c r="E288" s="172" t="s">
        <v>67</v>
      </c>
      <c r="F288" s="170">
        <v>1977</v>
      </c>
      <c r="G288" s="173" t="s">
        <v>358</v>
      </c>
    </row>
    <row r="289" spans="1:7" x14ac:dyDescent="0.25">
      <c r="A289" s="172">
        <v>277</v>
      </c>
      <c r="B289" s="172" t="s">
        <v>205</v>
      </c>
      <c r="C289" s="172" t="s">
        <v>77</v>
      </c>
      <c r="D289" s="169" t="s">
        <v>671</v>
      </c>
      <c r="E289" s="172" t="s">
        <v>67</v>
      </c>
      <c r="F289" s="170">
        <v>1993</v>
      </c>
      <c r="G289" s="173" t="s">
        <v>358</v>
      </c>
    </row>
    <row r="290" spans="1:7" x14ac:dyDescent="0.25">
      <c r="A290" s="172">
        <v>278</v>
      </c>
      <c r="B290" s="172" t="s">
        <v>329</v>
      </c>
      <c r="C290" s="172" t="s">
        <v>557</v>
      </c>
      <c r="D290" s="172" t="s">
        <v>669</v>
      </c>
      <c r="E290" s="172" t="s">
        <v>67</v>
      </c>
      <c r="F290" s="170">
        <v>1995</v>
      </c>
      <c r="G290" s="173" t="s">
        <v>358</v>
      </c>
    </row>
    <row r="291" spans="1:7" x14ac:dyDescent="0.25">
      <c r="A291" s="172">
        <v>279</v>
      </c>
      <c r="B291" s="169" t="s">
        <v>191</v>
      </c>
      <c r="C291" s="169" t="s">
        <v>196</v>
      </c>
      <c r="D291" s="169" t="s">
        <v>669</v>
      </c>
      <c r="E291" s="172" t="s">
        <v>67</v>
      </c>
      <c r="F291" s="170">
        <v>1986</v>
      </c>
      <c r="G291" s="173" t="s">
        <v>358</v>
      </c>
    </row>
    <row r="292" spans="1:7" x14ac:dyDescent="0.25">
      <c r="A292" s="172">
        <v>280</v>
      </c>
      <c r="B292" s="172" t="s">
        <v>406</v>
      </c>
      <c r="C292" s="172" t="s">
        <v>407</v>
      </c>
      <c r="D292" s="169" t="s">
        <v>671</v>
      </c>
      <c r="E292" s="172" t="s">
        <v>67</v>
      </c>
      <c r="F292" s="170">
        <v>1990</v>
      </c>
      <c r="G292" s="173" t="s">
        <v>358</v>
      </c>
    </row>
    <row r="293" spans="1:7" x14ac:dyDescent="0.25">
      <c r="A293" s="172">
        <v>281</v>
      </c>
      <c r="B293" s="172" t="s">
        <v>301</v>
      </c>
      <c r="C293" s="172" t="s">
        <v>115</v>
      </c>
      <c r="D293" s="172" t="s">
        <v>668</v>
      </c>
      <c r="E293" s="172" t="s">
        <v>67</v>
      </c>
      <c r="F293" s="170">
        <v>1996</v>
      </c>
      <c r="G293" s="173" t="s">
        <v>358</v>
      </c>
    </row>
    <row r="294" spans="1:7" x14ac:dyDescent="0.25">
      <c r="A294" s="172">
        <v>282</v>
      </c>
      <c r="B294" s="172" t="s">
        <v>558</v>
      </c>
      <c r="C294" s="172" t="s">
        <v>185</v>
      </c>
      <c r="D294" s="172" t="s">
        <v>662</v>
      </c>
      <c r="E294" s="172" t="s">
        <v>67</v>
      </c>
      <c r="F294" s="170">
        <v>1993</v>
      </c>
      <c r="G294" s="173" t="s">
        <v>358</v>
      </c>
    </row>
    <row r="295" spans="1:7" x14ac:dyDescent="0.25">
      <c r="A295" s="172">
        <v>283</v>
      </c>
      <c r="B295" s="172" t="s">
        <v>334</v>
      </c>
      <c r="C295" s="172" t="s">
        <v>335</v>
      </c>
      <c r="D295" s="172" t="s">
        <v>73</v>
      </c>
      <c r="E295" s="172" t="s">
        <v>67</v>
      </c>
      <c r="F295" s="170">
        <v>1985</v>
      </c>
      <c r="G295" s="173" t="s">
        <v>358</v>
      </c>
    </row>
    <row r="296" spans="1:7" x14ac:dyDescent="0.25">
      <c r="A296" s="172">
        <v>284</v>
      </c>
      <c r="B296" s="172" t="s">
        <v>559</v>
      </c>
      <c r="C296" s="172" t="s">
        <v>560</v>
      </c>
      <c r="D296" s="172" t="s">
        <v>667</v>
      </c>
      <c r="E296" s="172" t="s">
        <v>420</v>
      </c>
      <c r="F296" s="170">
        <v>1998</v>
      </c>
      <c r="G296" s="173" t="s">
        <v>358</v>
      </c>
    </row>
    <row r="297" spans="1:7" x14ac:dyDescent="0.25">
      <c r="A297" s="172">
        <v>285</v>
      </c>
      <c r="B297" s="172" t="s">
        <v>300</v>
      </c>
      <c r="C297" s="172" t="s">
        <v>112</v>
      </c>
      <c r="D297" s="172" t="s">
        <v>668</v>
      </c>
      <c r="E297" s="172" t="s">
        <v>67</v>
      </c>
      <c r="F297" s="170">
        <v>1998</v>
      </c>
      <c r="G297" s="173" t="s">
        <v>358</v>
      </c>
    </row>
    <row r="298" spans="1:7" x14ac:dyDescent="0.25">
      <c r="A298" s="172">
        <v>286</v>
      </c>
      <c r="B298" s="172" t="s">
        <v>150</v>
      </c>
      <c r="C298" s="172" t="s">
        <v>97</v>
      </c>
      <c r="D298" s="172" t="s">
        <v>663</v>
      </c>
      <c r="E298" s="172" t="s">
        <v>67</v>
      </c>
      <c r="F298" s="170">
        <v>1992</v>
      </c>
      <c r="G298" s="173" t="s">
        <v>358</v>
      </c>
    </row>
    <row r="299" spans="1:7" x14ac:dyDescent="0.25">
      <c r="A299" s="172">
        <v>287</v>
      </c>
      <c r="B299" s="172" t="s">
        <v>279</v>
      </c>
      <c r="C299" s="172" t="s">
        <v>280</v>
      </c>
      <c r="D299" s="172" t="s">
        <v>663</v>
      </c>
      <c r="E299" s="172" t="s">
        <v>67</v>
      </c>
      <c r="F299" s="170">
        <v>1993</v>
      </c>
      <c r="G299" s="173" t="s">
        <v>358</v>
      </c>
    </row>
    <row r="300" spans="1:7" x14ac:dyDescent="0.25">
      <c r="A300" s="172">
        <v>288</v>
      </c>
      <c r="B300" s="172" t="s">
        <v>447</v>
      </c>
      <c r="C300" s="172" t="s">
        <v>68</v>
      </c>
      <c r="D300" s="174" t="s">
        <v>664</v>
      </c>
      <c r="E300" s="172" t="s">
        <v>67</v>
      </c>
      <c r="F300" s="171">
        <v>1999</v>
      </c>
      <c r="G300" s="173" t="s">
        <v>358</v>
      </c>
    </row>
    <row r="301" spans="1:7" x14ac:dyDescent="0.25">
      <c r="A301" s="172">
        <v>289</v>
      </c>
      <c r="B301" s="172" t="s">
        <v>561</v>
      </c>
      <c r="C301" s="172" t="s">
        <v>562</v>
      </c>
      <c r="D301" s="174" t="s">
        <v>669</v>
      </c>
      <c r="E301" s="172" t="s">
        <v>67</v>
      </c>
      <c r="F301" s="171">
        <v>1993</v>
      </c>
      <c r="G301" s="173" t="s">
        <v>358</v>
      </c>
    </row>
    <row r="302" spans="1:7" x14ac:dyDescent="0.25">
      <c r="A302" s="172">
        <v>290</v>
      </c>
      <c r="B302" s="172" t="s">
        <v>563</v>
      </c>
      <c r="C302" s="172" t="s">
        <v>564</v>
      </c>
      <c r="D302" s="169" t="s">
        <v>667</v>
      </c>
      <c r="E302" s="172" t="s">
        <v>67</v>
      </c>
      <c r="F302" s="171">
        <v>1988</v>
      </c>
      <c r="G302" s="173" t="s">
        <v>358</v>
      </c>
    </row>
    <row r="303" spans="1:7" x14ac:dyDescent="0.25">
      <c r="A303" s="172">
        <v>291</v>
      </c>
      <c r="B303" s="169" t="s">
        <v>411</v>
      </c>
      <c r="C303" s="172" t="s">
        <v>412</v>
      </c>
      <c r="D303" s="174" t="s">
        <v>667</v>
      </c>
      <c r="E303" s="172" t="s">
        <v>67</v>
      </c>
      <c r="F303" s="170">
        <v>1998</v>
      </c>
      <c r="G303" s="173" t="s">
        <v>358</v>
      </c>
    </row>
    <row r="304" spans="1:7" x14ac:dyDescent="0.25">
      <c r="A304" s="172">
        <v>292</v>
      </c>
      <c r="B304" s="172" t="s">
        <v>139</v>
      </c>
      <c r="C304" s="172" t="s">
        <v>71</v>
      </c>
      <c r="D304" s="172" t="s">
        <v>668</v>
      </c>
      <c r="E304" s="172" t="s">
        <v>67</v>
      </c>
      <c r="F304" s="171">
        <v>1996</v>
      </c>
      <c r="G304" s="173" t="s">
        <v>358</v>
      </c>
    </row>
    <row r="305" spans="1:7" x14ac:dyDescent="0.25">
      <c r="A305" s="172">
        <v>293</v>
      </c>
      <c r="B305" s="172" t="s">
        <v>404</v>
      </c>
      <c r="C305" s="172" t="s">
        <v>405</v>
      </c>
      <c r="D305" s="174" t="s">
        <v>664</v>
      </c>
      <c r="E305" s="172" t="s">
        <v>67</v>
      </c>
      <c r="F305" s="171">
        <v>1983</v>
      </c>
      <c r="G305" s="173" t="s">
        <v>358</v>
      </c>
    </row>
    <row r="306" spans="1:7" x14ac:dyDescent="0.25">
      <c r="A306" s="172">
        <v>294</v>
      </c>
      <c r="B306" s="172" t="s">
        <v>359</v>
      </c>
      <c r="C306" s="172" t="s">
        <v>360</v>
      </c>
      <c r="D306" s="172" t="s">
        <v>357</v>
      </c>
      <c r="E306" s="172" t="s">
        <v>67</v>
      </c>
      <c r="F306" s="171">
        <v>2001</v>
      </c>
      <c r="G306" s="173" t="s">
        <v>358</v>
      </c>
    </row>
    <row r="307" spans="1:7" x14ac:dyDescent="0.25">
      <c r="A307" s="172">
        <v>295</v>
      </c>
      <c r="B307" s="172" t="s">
        <v>656</v>
      </c>
      <c r="C307" s="172" t="s">
        <v>656</v>
      </c>
      <c r="D307" s="169" t="s">
        <v>656</v>
      </c>
    </row>
    <row r="308" spans="1:7" x14ac:dyDescent="0.25">
      <c r="A308" s="172">
        <v>296</v>
      </c>
      <c r="B308" s="172" t="s">
        <v>656</v>
      </c>
      <c r="C308" s="172" t="s">
        <v>656</v>
      </c>
      <c r="D308" s="174" t="s">
        <v>656</v>
      </c>
      <c r="F308" s="171"/>
    </row>
    <row r="309" spans="1:7" x14ac:dyDescent="0.25">
      <c r="A309" s="172">
        <v>297</v>
      </c>
      <c r="B309" s="172" t="s">
        <v>656</v>
      </c>
      <c r="C309" s="172" t="s">
        <v>656</v>
      </c>
      <c r="D309" s="174" t="s">
        <v>656</v>
      </c>
      <c r="F309" s="171"/>
    </row>
    <row r="310" spans="1:7" x14ac:dyDescent="0.25">
      <c r="A310" s="172">
        <v>298</v>
      </c>
      <c r="B310" s="172" t="s">
        <v>656</v>
      </c>
      <c r="C310" s="172" t="s">
        <v>656</v>
      </c>
      <c r="D310" s="174" t="s">
        <v>656</v>
      </c>
    </row>
    <row r="311" spans="1:7" x14ac:dyDescent="0.25">
      <c r="A311" s="172">
        <v>299</v>
      </c>
      <c r="B311" s="169" t="s">
        <v>656</v>
      </c>
      <c r="C311" s="172" t="s">
        <v>656</v>
      </c>
      <c r="D311" s="174" t="s">
        <v>656</v>
      </c>
    </row>
    <row r="312" spans="1:7" x14ac:dyDescent="0.25">
      <c r="A312" s="172">
        <v>300</v>
      </c>
      <c r="B312" s="172" t="s">
        <v>656</v>
      </c>
      <c r="C312" s="172" t="s">
        <v>656</v>
      </c>
      <c r="D312" s="174" t="s">
        <v>656</v>
      </c>
    </row>
    <row r="313" spans="1:7" x14ac:dyDescent="0.25">
      <c r="B313" s="172" t="s">
        <v>656</v>
      </c>
      <c r="C313" s="172" t="s">
        <v>656</v>
      </c>
      <c r="D313" s="169" t="s">
        <v>656</v>
      </c>
    </row>
    <row r="314" spans="1:7" x14ac:dyDescent="0.25">
      <c r="A314" s="172">
        <v>301</v>
      </c>
      <c r="B314" s="172" t="s">
        <v>565</v>
      </c>
      <c r="C314" s="172" t="s">
        <v>130</v>
      </c>
      <c r="D314" s="169" t="s">
        <v>667</v>
      </c>
      <c r="E314" s="172" t="s">
        <v>67</v>
      </c>
      <c r="F314" s="170">
        <v>1991</v>
      </c>
      <c r="G314" s="173" t="s">
        <v>566</v>
      </c>
    </row>
    <row r="315" spans="1:7" x14ac:dyDescent="0.25">
      <c r="A315" s="172">
        <v>302</v>
      </c>
      <c r="B315" s="172" t="s">
        <v>336</v>
      </c>
      <c r="C315" s="172" t="s">
        <v>337</v>
      </c>
      <c r="D315" s="169" t="s">
        <v>667</v>
      </c>
      <c r="E315" s="172" t="s">
        <v>67</v>
      </c>
      <c r="F315" s="170">
        <v>1993</v>
      </c>
      <c r="G315" s="173" t="s">
        <v>566</v>
      </c>
    </row>
    <row r="316" spans="1:7" x14ac:dyDescent="0.25">
      <c r="A316" s="172">
        <v>303</v>
      </c>
      <c r="B316" s="172" t="s">
        <v>408</v>
      </c>
      <c r="C316" s="172" t="s">
        <v>79</v>
      </c>
      <c r="D316" s="172" t="s">
        <v>667</v>
      </c>
      <c r="E316" s="172" t="s">
        <v>67</v>
      </c>
      <c r="F316" s="170">
        <v>1988</v>
      </c>
      <c r="G316" s="173" t="s">
        <v>566</v>
      </c>
    </row>
    <row r="317" spans="1:7" x14ac:dyDescent="0.25">
      <c r="A317" s="172">
        <v>304</v>
      </c>
      <c r="B317" s="172" t="s">
        <v>567</v>
      </c>
      <c r="C317" s="172" t="s">
        <v>568</v>
      </c>
      <c r="D317" s="172" t="s">
        <v>667</v>
      </c>
      <c r="E317" s="172" t="s">
        <v>420</v>
      </c>
      <c r="F317" s="170">
        <v>1987</v>
      </c>
      <c r="G317" s="173" t="s">
        <v>566</v>
      </c>
    </row>
    <row r="318" spans="1:7" x14ac:dyDescent="0.25">
      <c r="A318" s="172">
        <v>305</v>
      </c>
      <c r="B318" s="172" t="s">
        <v>194</v>
      </c>
      <c r="C318" s="172" t="s">
        <v>108</v>
      </c>
      <c r="D318" s="169" t="s">
        <v>671</v>
      </c>
      <c r="E318" s="172" t="s">
        <v>67</v>
      </c>
      <c r="F318" s="170">
        <v>1992</v>
      </c>
      <c r="G318" s="173" t="s">
        <v>566</v>
      </c>
    </row>
    <row r="319" spans="1:7" x14ac:dyDescent="0.25">
      <c r="A319" s="172">
        <v>306</v>
      </c>
      <c r="B319" s="172" t="s">
        <v>282</v>
      </c>
      <c r="C319" s="172" t="s">
        <v>88</v>
      </c>
      <c r="D319" s="172" t="s">
        <v>73</v>
      </c>
      <c r="E319" s="172" t="s">
        <v>67</v>
      </c>
      <c r="F319" s="170">
        <v>1989</v>
      </c>
      <c r="G319" s="173" t="s">
        <v>566</v>
      </c>
    </row>
    <row r="320" spans="1:7" x14ac:dyDescent="0.25">
      <c r="A320" s="172">
        <v>307</v>
      </c>
      <c r="B320" s="172" t="s">
        <v>569</v>
      </c>
      <c r="C320" s="172" t="s">
        <v>130</v>
      </c>
      <c r="D320" s="172" t="s">
        <v>73</v>
      </c>
      <c r="E320" s="172" t="s">
        <v>67</v>
      </c>
      <c r="F320" s="170">
        <v>1990</v>
      </c>
      <c r="G320" s="173" t="s">
        <v>566</v>
      </c>
    </row>
    <row r="321" spans="1:7" x14ac:dyDescent="0.25">
      <c r="A321" s="172">
        <v>308</v>
      </c>
      <c r="B321" s="172" t="s">
        <v>416</v>
      </c>
      <c r="C321" s="172" t="s">
        <v>75</v>
      </c>
      <c r="D321" s="172" t="s">
        <v>73</v>
      </c>
      <c r="E321" s="172" t="s">
        <v>67</v>
      </c>
      <c r="F321" s="170">
        <v>1993</v>
      </c>
      <c r="G321" s="173" t="s">
        <v>566</v>
      </c>
    </row>
    <row r="322" spans="1:7" x14ac:dyDescent="0.25">
      <c r="A322" s="172">
        <v>309</v>
      </c>
      <c r="B322" s="172" t="s">
        <v>230</v>
      </c>
      <c r="C322" s="172" t="s">
        <v>89</v>
      </c>
      <c r="D322" s="172" t="s">
        <v>73</v>
      </c>
      <c r="E322" s="172" t="s">
        <v>67</v>
      </c>
      <c r="F322" s="170">
        <v>1990</v>
      </c>
      <c r="G322" s="173" t="s">
        <v>566</v>
      </c>
    </row>
    <row r="323" spans="1:7" x14ac:dyDescent="0.25">
      <c r="A323" s="172">
        <v>310</v>
      </c>
      <c r="B323" s="172" t="s">
        <v>146</v>
      </c>
      <c r="C323" s="172" t="s">
        <v>90</v>
      </c>
      <c r="D323" s="172" t="s">
        <v>670</v>
      </c>
      <c r="E323" s="172" t="s">
        <v>67</v>
      </c>
      <c r="F323" s="170">
        <v>1985</v>
      </c>
      <c r="G323" s="173" t="s">
        <v>566</v>
      </c>
    </row>
    <row r="324" spans="1:7" x14ac:dyDescent="0.25">
      <c r="A324" s="172">
        <v>311</v>
      </c>
      <c r="B324" s="172" t="s">
        <v>487</v>
      </c>
      <c r="C324" s="172" t="s">
        <v>361</v>
      </c>
      <c r="D324" s="172" t="s">
        <v>670</v>
      </c>
      <c r="E324" s="172" t="s">
        <v>67</v>
      </c>
      <c r="F324" s="170">
        <v>1996</v>
      </c>
      <c r="G324" s="173" t="s">
        <v>566</v>
      </c>
    </row>
    <row r="325" spans="1:7" x14ac:dyDescent="0.25">
      <c r="A325" s="172">
        <v>312</v>
      </c>
      <c r="B325" s="172" t="s">
        <v>570</v>
      </c>
      <c r="C325" s="172" t="s">
        <v>571</v>
      </c>
      <c r="D325" s="172" t="s">
        <v>73</v>
      </c>
      <c r="E325" s="172" t="s">
        <v>67</v>
      </c>
      <c r="F325" s="170">
        <v>1999</v>
      </c>
      <c r="G325" s="173" t="s">
        <v>566</v>
      </c>
    </row>
    <row r="326" spans="1:7" x14ac:dyDescent="0.25">
      <c r="A326" s="172">
        <v>313</v>
      </c>
      <c r="B326" s="172" t="s">
        <v>687</v>
      </c>
      <c r="C326" s="172" t="s">
        <v>688</v>
      </c>
      <c r="D326" s="169" t="s">
        <v>73</v>
      </c>
      <c r="E326" s="169" t="s">
        <v>67</v>
      </c>
      <c r="F326" s="170">
        <v>1993</v>
      </c>
      <c r="G326" s="173" t="s">
        <v>566</v>
      </c>
    </row>
    <row r="327" spans="1:7" x14ac:dyDescent="0.25">
      <c r="A327" s="172">
        <v>314</v>
      </c>
      <c r="B327" s="172" t="s">
        <v>418</v>
      </c>
      <c r="C327" s="172" t="s">
        <v>419</v>
      </c>
      <c r="D327" s="169" t="s">
        <v>667</v>
      </c>
      <c r="E327" s="169" t="s">
        <v>67</v>
      </c>
      <c r="F327" s="171">
        <v>1991</v>
      </c>
      <c r="G327" s="173" t="s">
        <v>566</v>
      </c>
    </row>
    <row r="328" spans="1:7" x14ac:dyDescent="0.25">
      <c r="A328" s="172">
        <v>315</v>
      </c>
      <c r="B328" s="172" t="s">
        <v>710</v>
      </c>
      <c r="C328" s="172" t="s">
        <v>711</v>
      </c>
      <c r="D328" s="174" t="s">
        <v>706</v>
      </c>
      <c r="E328" s="169" t="s">
        <v>67</v>
      </c>
      <c r="F328" s="170">
        <v>1993</v>
      </c>
      <c r="G328" s="173" t="s">
        <v>566</v>
      </c>
    </row>
    <row r="329" spans="1:7" x14ac:dyDescent="0.25">
      <c r="A329" s="172">
        <v>316</v>
      </c>
      <c r="B329" s="169" t="s">
        <v>656</v>
      </c>
      <c r="C329" s="169" t="s">
        <v>656</v>
      </c>
      <c r="D329" s="169" t="s">
        <v>656</v>
      </c>
    </row>
    <row r="330" spans="1:7" x14ac:dyDescent="0.25">
      <c r="A330" s="172">
        <v>317</v>
      </c>
      <c r="B330" s="169" t="s">
        <v>656</v>
      </c>
      <c r="C330" s="169" t="s">
        <v>656</v>
      </c>
      <c r="D330" s="169" t="s">
        <v>656</v>
      </c>
    </row>
    <row r="331" spans="1:7" x14ac:dyDescent="0.25">
      <c r="A331" s="172">
        <v>318</v>
      </c>
      <c r="B331" s="172" t="s">
        <v>656</v>
      </c>
      <c r="C331" s="169" t="s">
        <v>656</v>
      </c>
      <c r="D331" s="169" t="s">
        <v>656</v>
      </c>
      <c r="F331" s="171"/>
    </row>
    <row r="332" spans="1:7" x14ac:dyDescent="0.25">
      <c r="A332" s="172">
        <v>319</v>
      </c>
      <c r="B332" s="172" t="s">
        <v>656</v>
      </c>
      <c r="C332" s="172" t="s">
        <v>656</v>
      </c>
      <c r="D332" s="169" t="s">
        <v>656</v>
      </c>
    </row>
    <row r="333" spans="1:7" x14ac:dyDescent="0.25">
      <c r="A333" s="172">
        <v>320</v>
      </c>
      <c r="B333" s="169" t="s">
        <v>656</v>
      </c>
      <c r="C333" s="172" t="s">
        <v>656</v>
      </c>
      <c r="D333" s="169" t="s">
        <v>656</v>
      </c>
      <c r="F333" s="171"/>
    </row>
    <row r="334" spans="1:7" x14ac:dyDescent="0.25">
      <c r="A334" s="172">
        <v>321</v>
      </c>
      <c r="B334" s="172" t="s">
        <v>656</v>
      </c>
      <c r="C334" s="169" t="s">
        <v>656</v>
      </c>
      <c r="D334" s="169" t="s">
        <v>656</v>
      </c>
      <c r="F334" s="171"/>
    </row>
    <row r="335" spans="1:7" x14ac:dyDescent="0.25">
      <c r="A335" s="172">
        <v>322</v>
      </c>
      <c r="B335" s="172" t="s">
        <v>656</v>
      </c>
      <c r="C335" s="172" t="s">
        <v>656</v>
      </c>
      <c r="D335" s="169" t="s">
        <v>656</v>
      </c>
    </row>
    <row r="336" spans="1:7" x14ac:dyDescent="0.25">
      <c r="A336" s="172">
        <v>323</v>
      </c>
      <c r="B336" s="172" t="s">
        <v>656</v>
      </c>
      <c r="C336" s="172" t="s">
        <v>656</v>
      </c>
      <c r="D336" s="169" t="s">
        <v>656</v>
      </c>
    </row>
    <row r="337" spans="1:7" x14ac:dyDescent="0.25">
      <c r="A337" s="172">
        <v>324</v>
      </c>
      <c r="B337" s="172" t="s">
        <v>656</v>
      </c>
      <c r="C337" s="169" t="s">
        <v>656</v>
      </c>
      <c r="D337" s="169" t="s">
        <v>656</v>
      </c>
    </row>
    <row r="338" spans="1:7" x14ac:dyDescent="0.25">
      <c r="A338" s="172">
        <v>325</v>
      </c>
      <c r="B338" s="172" t="s">
        <v>656</v>
      </c>
      <c r="C338" s="172" t="s">
        <v>656</v>
      </c>
      <c r="D338" s="169" t="s">
        <v>656</v>
      </c>
    </row>
    <row r="339" spans="1:7" x14ac:dyDescent="0.25">
      <c r="B339" s="169" t="s">
        <v>656</v>
      </c>
      <c r="C339" s="172" t="s">
        <v>656</v>
      </c>
      <c r="D339" s="169" t="s">
        <v>656</v>
      </c>
    </row>
    <row r="340" spans="1:7" x14ac:dyDescent="0.25">
      <c r="A340" s="172">
        <v>326</v>
      </c>
      <c r="B340" s="169" t="s">
        <v>572</v>
      </c>
      <c r="C340" s="169" t="s">
        <v>573</v>
      </c>
      <c r="D340" s="169" t="s">
        <v>73</v>
      </c>
      <c r="E340" s="169" t="s">
        <v>67</v>
      </c>
      <c r="F340" s="170">
        <v>1988</v>
      </c>
      <c r="G340" s="173" t="s">
        <v>574</v>
      </c>
    </row>
    <row r="341" spans="1:7" x14ac:dyDescent="0.25">
      <c r="A341" s="172">
        <v>327</v>
      </c>
      <c r="B341" s="169" t="s">
        <v>387</v>
      </c>
      <c r="C341" s="169" t="s">
        <v>228</v>
      </c>
      <c r="D341" s="169" t="s">
        <v>667</v>
      </c>
      <c r="E341" s="169" t="s">
        <v>67</v>
      </c>
      <c r="F341" s="170">
        <v>2000</v>
      </c>
      <c r="G341" s="173" t="s">
        <v>574</v>
      </c>
    </row>
    <row r="342" spans="1:7" x14ac:dyDescent="0.25">
      <c r="A342" s="172">
        <v>328</v>
      </c>
      <c r="B342" s="169" t="s">
        <v>323</v>
      </c>
      <c r="C342" s="169" t="s">
        <v>324</v>
      </c>
      <c r="D342" s="172" t="s">
        <v>670</v>
      </c>
      <c r="E342" s="169" t="s">
        <v>67</v>
      </c>
      <c r="F342" s="170">
        <v>2006</v>
      </c>
      <c r="G342" s="173" t="s">
        <v>574</v>
      </c>
    </row>
    <row r="343" spans="1:7" x14ac:dyDescent="0.25">
      <c r="A343" s="172">
        <v>329</v>
      </c>
      <c r="B343" s="172" t="s">
        <v>430</v>
      </c>
      <c r="C343" s="172" t="s">
        <v>431</v>
      </c>
      <c r="D343" s="172" t="s">
        <v>73</v>
      </c>
      <c r="E343" s="172" t="s">
        <v>67</v>
      </c>
      <c r="F343" s="170">
        <v>2004</v>
      </c>
      <c r="G343" s="173" t="s">
        <v>574</v>
      </c>
    </row>
    <row r="344" spans="1:7" x14ac:dyDescent="0.25">
      <c r="A344" s="172">
        <v>330</v>
      </c>
      <c r="B344" s="172" t="s">
        <v>575</v>
      </c>
      <c r="C344" s="172" t="s">
        <v>89</v>
      </c>
      <c r="D344" s="172" t="s">
        <v>667</v>
      </c>
      <c r="E344" s="172" t="s">
        <v>67</v>
      </c>
      <c r="F344" s="170">
        <v>1985</v>
      </c>
      <c r="G344" s="173" t="s">
        <v>574</v>
      </c>
    </row>
    <row r="345" spans="1:7" x14ac:dyDescent="0.25">
      <c r="A345" s="172">
        <v>331</v>
      </c>
      <c r="B345" s="172" t="s">
        <v>155</v>
      </c>
      <c r="C345" s="172" t="s">
        <v>107</v>
      </c>
      <c r="D345" s="172" t="s">
        <v>670</v>
      </c>
      <c r="E345" s="172" t="s">
        <v>67</v>
      </c>
      <c r="F345" s="170">
        <v>1972</v>
      </c>
      <c r="G345" s="173" t="s">
        <v>574</v>
      </c>
    </row>
    <row r="346" spans="1:7" x14ac:dyDescent="0.25">
      <c r="A346" s="172">
        <v>332</v>
      </c>
      <c r="B346" s="172" t="s">
        <v>421</v>
      </c>
      <c r="C346" s="172" t="s">
        <v>422</v>
      </c>
      <c r="D346" s="169" t="s">
        <v>671</v>
      </c>
      <c r="E346" s="172" t="s">
        <v>67</v>
      </c>
      <c r="F346" s="170">
        <v>1986</v>
      </c>
      <c r="G346" s="173" t="s">
        <v>574</v>
      </c>
    </row>
    <row r="347" spans="1:7" x14ac:dyDescent="0.25">
      <c r="A347" s="172">
        <v>333</v>
      </c>
      <c r="B347" s="172" t="s">
        <v>576</v>
      </c>
      <c r="C347" s="172" t="s">
        <v>428</v>
      </c>
      <c r="D347" s="169" t="s">
        <v>671</v>
      </c>
      <c r="E347" s="172" t="s">
        <v>67</v>
      </c>
      <c r="F347" s="170">
        <v>1987</v>
      </c>
      <c r="G347" s="173" t="s">
        <v>574</v>
      </c>
    </row>
    <row r="348" spans="1:7" x14ac:dyDescent="0.25">
      <c r="A348" s="172">
        <v>334</v>
      </c>
      <c r="B348" s="172" t="s">
        <v>156</v>
      </c>
      <c r="C348" s="172" t="s">
        <v>577</v>
      </c>
      <c r="D348" s="172" t="s">
        <v>670</v>
      </c>
      <c r="E348" s="172" t="s">
        <v>67</v>
      </c>
      <c r="F348" s="170">
        <v>1988</v>
      </c>
      <c r="G348" s="173" t="s">
        <v>574</v>
      </c>
    </row>
    <row r="349" spans="1:7" x14ac:dyDescent="0.25">
      <c r="A349" s="172">
        <v>335</v>
      </c>
      <c r="B349" s="172" t="s">
        <v>432</v>
      </c>
      <c r="C349" s="172" t="s">
        <v>433</v>
      </c>
      <c r="D349" s="172" t="s">
        <v>73</v>
      </c>
      <c r="E349" s="172" t="s">
        <v>67</v>
      </c>
      <c r="F349" s="170">
        <v>1999</v>
      </c>
      <c r="G349" s="173" t="s">
        <v>574</v>
      </c>
    </row>
    <row r="350" spans="1:7" x14ac:dyDescent="0.25">
      <c r="A350" s="172">
        <v>336</v>
      </c>
      <c r="B350" s="169" t="s">
        <v>578</v>
      </c>
      <c r="C350" s="172" t="s">
        <v>579</v>
      </c>
      <c r="D350" s="172" t="s">
        <v>73</v>
      </c>
      <c r="E350" s="172" t="s">
        <v>67</v>
      </c>
      <c r="F350" s="170">
        <v>1998</v>
      </c>
      <c r="G350" s="173" t="s">
        <v>574</v>
      </c>
    </row>
    <row r="351" spans="1:7" x14ac:dyDescent="0.25">
      <c r="A351" s="172">
        <v>337</v>
      </c>
      <c r="B351" s="172" t="s">
        <v>580</v>
      </c>
      <c r="C351" s="172" t="s">
        <v>581</v>
      </c>
      <c r="D351" s="172" t="s">
        <v>73</v>
      </c>
      <c r="E351" s="172" t="s">
        <v>67</v>
      </c>
      <c r="F351" s="170">
        <v>1992</v>
      </c>
      <c r="G351" s="173" t="s">
        <v>574</v>
      </c>
    </row>
    <row r="352" spans="1:7" x14ac:dyDescent="0.25">
      <c r="A352" s="172">
        <v>338</v>
      </c>
      <c r="B352" s="169" t="s">
        <v>582</v>
      </c>
      <c r="C352" s="172" t="s">
        <v>583</v>
      </c>
      <c r="D352" s="172" t="s">
        <v>73</v>
      </c>
      <c r="E352" s="172" t="s">
        <v>67</v>
      </c>
      <c r="F352" s="170">
        <v>1996</v>
      </c>
      <c r="G352" s="173" t="s">
        <v>574</v>
      </c>
    </row>
    <row r="353" spans="1:7" x14ac:dyDescent="0.25">
      <c r="A353" s="172">
        <v>339</v>
      </c>
      <c r="B353" s="172" t="s">
        <v>235</v>
      </c>
      <c r="C353" s="172" t="s">
        <v>453</v>
      </c>
      <c r="D353" s="169" t="s">
        <v>667</v>
      </c>
      <c r="E353" s="172" t="s">
        <v>67</v>
      </c>
      <c r="F353" s="171">
        <v>1961</v>
      </c>
      <c r="G353" s="173" t="s">
        <v>574</v>
      </c>
    </row>
    <row r="354" spans="1:7" x14ac:dyDescent="0.25">
      <c r="A354" s="172">
        <v>340</v>
      </c>
      <c r="B354" s="172" t="s">
        <v>584</v>
      </c>
      <c r="C354" s="172" t="s">
        <v>93</v>
      </c>
      <c r="D354" s="172" t="s">
        <v>670</v>
      </c>
      <c r="E354" s="172" t="s">
        <v>67</v>
      </c>
      <c r="F354" s="170">
        <v>1986</v>
      </c>
      <c r="G354" s="173" t="s">
        <v>574</v>
      </c>
    </row>
    <row r="355" spans="1:7" x14ac:dyDescent="0.25">
      <c r="A355" s="172">
        <v>341</v>
      </c>
    </row>
    <row r="356" spans="1:7" x14ac:dyDescent="0.25">
      <c r="A356" s="172">
        <v>342</v>
      </c>
      <c r="B356" s="172" t="s">
        <v>585</v>
      </c>
      <c r="C356" s="172" t="s">
        <v>586</v>
      </c>
      <c r="D356" s="169" t="s">
        <v>73</v>
      </c>
      <c r="E356" s="169" t="s">
        <v>67</v>
      </c>
      <c r="F356" s="170">
        <v>2010</v>
      </c>
      <c r="G356" s="173" t="s">
        <v>574</v>
      </c>
    </row>
    <row r="357" spans="1:7" x14ac:dyDescent="0.25">
      <c r="A357" s="172">
        <v>343</v>
      </c>
      <c r="B357" s="169" t="s">
        <v>689</v>
      </c>
      <c r="C357" s="172" t="s">
        <v>690</v>
      </c>
      <c r="D357" s="169" t="s">
        <v>73</v>
      </c>
      <c r="E357" s="169" t="s">
        <v>67</v>
      </c>
      <c r="F357" s="170">
        <v>2003</v>
      </c>
      <c r="G357" s="173" t="s">
        <v>574</v>
      </c>
    </row>
    <row r="358" spans="1:7" x14ac:dyDescent="0.25">
      <c r="A358" s="172">
        <v>344</v>
      </c>
      <c r="B358" s="172" t="s">
        <v>691</v>
      </c>
      <c r="C358" s="172" t="s">
        <v>692</v>
      </c>
      <c r="D358" s="174" t="s">
        <v>693</v>
      </c>
      <c r="E358" s="169" t="s">
        <v>67</v>
      </c>
      <c r="F358" s="171">
        <v>1995</v>
      </c>
      <c r="G358" s="173" t="s">
        <v>574</v>
      </c>
    </row>
    <row r="359" spans="1:7" x14ac:dyDescent="0.25">
      <c r="A359" s="172">
        <v>345</v>
      </c>
      <c r="B359" s="172" t="s">
        <v>712</v>
      </c>
      <c r="C359" s="172" t="s">
        <v>713</v>
      </c>
      <c r="D359" s="169" t="s">
        <v>706</v>
      </c>
      <c r="E359" s="169" t="s">
        <v>67</v>
      </c>
      <c r="F359" s="170">
        <v>2000</v>
      </c>
      <c r="G359" s="173" t="s">
        <v>574</v>
      </c>
    </row>
    <row r="360" spans="1:7" x14ac:dyDescent="0.25">
      <c r="A360" s="172">
        <v>346</v>
      </c>
      <c r="B360" s="172" t="s">
        <v>715</v>
      </c>
      <c r="C360" s="172" t="s">
        <v>716</v>
      </c>
      <c r="D360" s="169" t="s">
        <v>667</v>
      </c>
      <c r="E360" s="169" t="s">
        <v>67</v>
      </c>
      <c r="F360" s="170">
        <v>1988</v>
      </c>
      <c r="G360" s="173" t="s">
        <v>574</v>
      </c>
    </row>
    <row r="361" spans="1:7" x14ac:dyDescent="0.25">
      <c r="A361" s="172">
        <v>347</v>
      </c>
      <c r="B361" s="169"/>
      <c r="D361" s="169"/>
      <c r="E361" s="169"/>
    </row>
    <row r="362" spans="1:7" x14ac:dyDescent="0.25">
      <c r="A362" s="172">
        <v>348</v>
      </c>
      <c r="D362" s="169"/>
      <c r="E362" s="169"/>
    </row>
    <row r="363" spans="1:7" x14ac:dyDescent="0.25">
      <c r="A363" s="172">
        <v>349</v>
      </c>
      <c r="B363" s="172" t="s">
        <v>347</v>
      </c>
      <c r="C363" s="172" t="s">
        <v>348</v>
      </c>
      <c r="D363" s="169" t="s">
        <v>670</v>
      </c>
      <c r="E363" s="172" t="s">
        <v>67</v>
      </c>
      <c r="F363" s="170">
        <v>1987</v>
      </c>
      <c r="G363" s="173" t="s">
        <v>574</v>
      </c>
    </row>
    <row r="364" spans="1:7" x14ac:dyDescent="0.25">
      <c r="A364" s="172">
        <v>350</v>
      </c>
      <c r="B364" s="172" t="s">
        <v>656</v>
      </c>
      <c r="C364" s="172" t="s">
        <v>656</v>
      </c>
      <c r="D364" s="172" t="s">
        <v>656</v>
      </c>
      <c r="F364" s="171"/>
    </row>
    <row r="365" spans="1:7" x14ac:dyDescent="0.25">
      <c r="B365" s="181" t="s">
        <v>656</v>
      </c>
      <c r="C365" s="181" t="s">
        <v>656</v>
      </c>
      <c r="D365" s="172" t="s">
        <v>656</v>
      </c>
    </row>
    <row r="366" spans="1:7" x14ac:dyDescent="0.25">
      <c r="A366" s="172">
        <v>351</v>
      </c>
      <c r="B366" s="172" t="s">
        <v>454</v>
      </c>
      <c r="C366" s="172" t="s">
        <v>587</v>
      </c>
      <c r="D366" s="172" t="s">
        <v>661</v>
      </c>
      <c r="E366" s="172" t="s">
        <v>67</v>
      </c>
      <c r="F366" s="171">
        <v>1993</v>
      </c>
      <c r="G366" s="173" t="s">
        <v>588</v>
      </c>
    </row>
    <row r="367" spans="1:7" x14ac:dyDescent="0.25">
      <c r="A367" s="172">
        <v>352</v>
      </c>
      <c r="B367" s="169" t="s">
        <v>409</v>
      </c>
      <c r="C367" s="169" t="s">
        <v>410</v>
      </c>
      <c r="D367" s="169" t="s">
        <v>357</v>
      </c>
      <c r="E367" s="169" t="s">
        <v>67</v>
      </c>
      <c r="F367" s="170">
        <v>1999</v>
      </c>
      <c r="G367" s="173" t="s">
        <v>588</v>
      </c>
    </row>
    <row r="368" spans="1:7" x14ac:dyDescent="0.25">
      <c r="A368" s="172">
        <v>353</v>
      </c>
      <c r="B368" s="172" t="s">
        <v>292</v>
      </c>
      <c r="C368" s="172" t="s">
        <v>187</v>
      </c>
      <c r="D368" s="172" t="s">
        <v>66</v>
      </c>
      <c r="E368" s="172" t="s">
        <v>67</v>
      </c>
      <c r="F368" s="170">
        <v>1986</v>
      </c>
      <c r="G368" s="173" t="s">
        <v>588</v>
      </c>
    </row>
    <row r="369" spans="1:7" x14ac:dyDescent="0.25">
      <c r="A369" s="172">
        <v>354</v>
      </c>
      <c r="B369" s="172" t="s">
        <v>149</v>
      </c>
      <c r="C369" s="172" t="s">
        <v>89</v>
      </c>
      <c r="D369" s="172" t="s">
        <v>357</v>
      </c>
      <c r="E369" s="172" t="s">
        <v>67</v>
      </c>
      <c r="F369" s="170">
        <v>1990</v>
      </c>
      <c r="G369" s="173" t="s">
        <v>588</v>
      </c>
    </row>
    <row r="370" spans="1:7" x14ac:dyDescent="0.25">
      <c r="A370" s="172">
        <v>355</v>
      </c>
      <c r="B370" s="172" t="s">
        <v>469</v>
      </c>
      <c r="C370" s="172" t="s">
        <v>95</v>
      </c>
      <c r="D370" s="172" t="s">
        <v>661</v>
      </c>
      <c r="E370" s="172" t="s">
        <v>67</v>
      </c>
      <c r="F370" s="170">
        <v>2009</v>
      </c>
      <c r="G370" s="173" t="s">
        <v>588</v>
      </c>
    </row>
    <row r="371" spans="1:7" x14ac:dyDescent="0.25">
      <c r="A371" s="172">
        <v>356</v>
      </c>
      <c r="B371" s="172" t="s">
        <v>272</v>
      </c>
      <c r="C371" s="172" t="s">
        <v>95</v>
      </c>
      <c r="D371" s="172" t="s">
        <v>661</v>
      </c>
      <c r="E371" s="172" t="s">
        <v>67</v>
      </c>
      <c r="F371" s="170">
        <v>1997</v>
      </c>
      <c r="G371" s="173" t="s">
        <v>588</v>
      </c>
    </row>
    <row r="372" spans="1:7" x14ac:dyDescent="0.25">
      <c r="A372" s="172">
        <v>357</v>
      </c>
      <c r="B372" s="172" t="s">
        <v>152</v>
      </c>
      <c r="C372" s="172" t="s">
        <v>325</v>
      </c>
      <c r="D372" s="172" t="s">
        <v>66</v>
      </c>
      <c r="E372" s="172" t="s">
        <v>67</v>
      </c>
      <c r="F372" s="170">
        <v>2007</v>
      </c>
      <c r="G372" s="173" t="s">
        <v>588</v>
      </c>
    </row>
    <row r="373" spans="1:7" x14ac:dyDescent="0.25">
      <c r="A373" s="172">
        <v>358</v>
      </c>
      <c r="B373" s="172" t="s">
        <v>589</v>
      </c>
      <c r="C373" s="172" t="s">
        <v>590</v>
      </c>
      <c r="D373" s="172" t="s">
        <v>661</v>
      </c>
      <c r="E373" s="172" t="s">
        <v>67</v>
      </c>
      <c r="F373" s="170">
        <v>1996</v>
      </c>
      <c r="G373" s="173" t="s">
        <v>588</v>
      </c>
    </row>
    <row r="374" spans="1:7" x14ac:dyDescent="0.25">
      <c r="A374" s="172">
        <v>359</v>
      </c>
      <c r="B374" s="172" t="s">
        <v>347</v>
      </c>
      <c r="C374" s="172" t="s">
        <v>348</v>
      </c>
      <c r="D374" s="172" t="s">
        <v>66</v>
      </c>
      <c r="E374" s="172" t="s">
        <v>67</v>
      </c>
      <c r="F374" s="170">
        <v>1987</v>
      </c>
      <c r="G374" s="173" t="s">
        <v>588</v>
      </c>
    </row>
    <row r="375" spans="1:7" x14ac:dyDescent="0.25">
      <c r="A375" s="172">
        <v>360</v>
      </c>
      <c r="B375" s="169" t="s">
        <v>745</v>
      </c>
      <c r="C375" s="172" t="s">
        <v>746</v>
      </c>
      <c r="D375" s="169" t="s">
        <v>724</v>
      </c>
      <c r="E375" s="169" t="s">
        <v>67</v>
      </c>
      <c r="F375" s="170">
        <v>1985</v>
      </c>
      <c r="G375" s="173" t="s">
        <v>588</v>
      </c>
    </row>
    <row r="376" spans="1:7" x14ac:dyDescent="0.25">
      <c r="A376" s="172">
        <v>361</v>
      </c>
      <c r="B376" s="172" t="s">
        <v>656</v>
      </c>
      <c r="C376" s="172" t="s">
        <v>656</v>
      </c>
      <c r="D376" s="172" t="s">
        <v>656</v>
      </c>
    </row>
    <row r="377" spans="1:7" x14ac:dyDescent="0.25">
      <c r="A377" s="172">
        <v>362</v>
      </c>
      <c r="B377" s="172" t="s">
        <v>656</v>
      </c>
      <c r="C377" s="172" t="s">
        <v>656</v>
      </c>
      <c r="D377" s="172" t="s">
        <v>656</v>
      </c>
    </row>
    <row r="378" spans="1:7" x14ac:dyDescent="0.25">
      <c r="A378" s="172">
        <v>363</v>
      </c>
      <c r="B378" s="172" t="s">
        <v>656</v>
      </c>
      <c r="C378" s="172" t="s">
        <v>656</v>
      </c>
      <c r="D378" s="172" t="s">
        <v>656</v>
      </c>
    </row>
    <row r="379" spans="1:7" x14ac:dyDescent="0.25">
      <c r="A379" s="172">
        <v>364</v>
      </c>
      <c r="B379" s="172" t="s">
        <v>656</v>
      </c>
      <c r="C379" s="172" t="s">
        <v>656</v>
      </c>
      <c r="D379" s="172" t="s">
        <v>656</v>
      </c>
    </row>
    <row r="380" spans="1:7" x14ac:dyDescent="0.25">
      <c r="A380" s="172">
        <v>365</v>
      </c>
      <c r="B380" s="172" t="s">
        <v>656</v>
      </c>
      <c r="C380" s="172" t="s">
        <v>656</v>
      </c>
      <c r="D380" s="169" t="s">
        <v>656</v>
      </c>
    </row>
    <row r="381" spans="1:7" x14ac:dyDescent="0.25">
      <c r="A381" s="172">
        <v>366</v>
      </c>
      <c r="B381" s="172" t="s">
        <v>656</v>
      </c>
      <c r="C381" s="172" t="s">
        <v>656</v>
      </c>
      <c r="D381" s="174" t="s">
        <v>656</v>
      </c>
      <c r="F381" s="171"/>
    </row>
    <row r="382" spans="1:7" x14ac:dyDescent="0.25">
      <c r="A382" s="172">
        <v>367</v>
      </c>
      <c r="B382" s="172" t="s">
        <v>656</v>
      </c>
      <c r="C382" s="172" t="s">
        <v>656</v>
      </c>
      <c r="D382" s="174" t="s">
        <v>656</v>
      </c>
      <c r="F382" s="171"/>
    </row>
    <row r="383" spans="1:7" x14ac:dyDescent="0.25">
      <c r="A383" s="172">
        <v>368</v>
      </c>
      <c r="B383" s="169" t="s">
        <v>656</v>
      </c>
      <c r="C383" s="172" t="s">
        <v>656</v>
      </c>
      <c r="D383" s="169" t="s">
        <v>656</v>
      </c>
    </row>
    <row r="384" spans="1:7" x14ac:dyDescent="0.25">
      <c r="A384" s="172">
        <v>369</v>
      </c>
      <c r="B384" s="172" t="s">
        <v>656</v>
      </c>
      <c r="C384" s="172" t="s">
        <v>656</v>
      </c>
      <c r="D384" s="172" t="s">
        <v>656</v>
      </c>
    </row>
    <row r="385" spans="1:7" x14ac:dyDescent="0.25">
      <c r="A385" s="172">
        <v>370</v>
      </c>
      <c r="B385" s="172" t="s">
        <v>656</v>
      </c>
      <c r="C385" s="172" t="s">
        <v>656</v>
      </c>
      <c r="D385" s="169" t="s">
        <v>656</v>
      </c>
    </row>
    <row r="386" spans="1:7" x14ac:dyDescent="0.25">
      <c r="A386" s="172">
        <v>371</v>
      </c>
      <c r="B386" s="172" t="s">
        <v>656</v>
      </c>
      <c r="C386" s="172" t="s">
        <v>656</v>
      </c>
      <c r="D386" s="172" t="s">
        <v>656</v>
      </c>
    </row>
    <row r="387" spans="1:7" x14ac:dyDescent="0.25">
      <c r="A387" s="172">
        <v>372</v>
      </c>
      <c r="B387" s="169" t="s">
        <v>656</v>
      </c>
      <c r="C387" s="172" t="s">
        <v>656</v>
      </c>
      <c r="D387" s="174" t="s">
        <v>656</v>
      </c>
    </row>
    <row r="388" spans="1:7" x14ac:dyDescent="0.25">
      <c r="A388" s="172">
        <v>373</v>
      </c>
      <c r="B388" s="172" t="s">
        <v>656</v>
      </c>
      <c r="C388" s="169" t="s">
        <v>656</v>
      </c>
      <c r="D388" s="174" t="s">
        <v>656</v>
      </c>
    </row>
    <row r="389" spans="1:7" x14ac:dyDescent="0.25">
      <c r="A389" s="172">
        <v>374</v>
      </c>
      <c r="B389" s="172" t="s">
        <v>656</v>
      </c>
      <c r="C389" s="172" t="s">
        <v>656</v>
      </c>
      <c r="D389" s="174" t="s">
        <v>656</v>
      </c>
    </row>
    <row r="390" spans="1:7" x14ac:dyDescent="0.25">
      <c r="A390" s="172">
        <v>375</v>
      </c>
      <c r="B390" s="172" t="s">
        <v>656</v>
      </c>
      <c r="C390" s="172" t="s">
        <v>656</v>
      </c>
      <c r="D390" s="169" t="s">
        <v>656</v>
      </c>
    </row>
    <row r="391" spans="1:7" x14ac:dyDescent="0.25">
      <c r="B391" s="172" t="s">
        <v>656</v>
      </c>
      <c r="C391" s="172" t="s">
        <v>656</v>
      </c>
      <c r="D391" s="169" t="s">
        <v>656</v>
      </c>
    </row>
    <row r="392" spans="1:7" x14ac:dyDescent="0.25">
      <c r="A392" s="172">
        <v>376</v>
      </c>
      <c r="B392" s="172" t="s">
        <v>359</v>
      </c>
      <c r="C392" s="172" t="s">
        <v>417</v>
      </c>
      <c r="D392" s="169" t="s">
        <v>357</v>
      </c>
      <c r="E392" s="172" t="s">
        <v>67</v>
      </c>
      <c r="F392" s="170">
        <v>1965</v>
      </c>
      <c r="G392" s="173" t="s">
        <v>591</v>
      </c>
    </row>
    <row r="393" spans="1:7" x14ac:dyDescent="0.25">
      <c r="A393" s="172">
        <v>377</v>
      </c>
      <c r="B393" s="172" t="s">
        <v>269</v>
      </c>
      <c r="C393" s="172" t="s">
        <v>270</v>
      </c>
      <c r="D393" s="172" t="s">
        <v>661</v>
      </c>
      <c r="E393" s="172" t="s">
        <v>67</v>
      </c>
      <c r="F393" s="170">
        <v>1976</v>
      </c>
      <c r="G393" s="173" t="s">
        <v>591</v>
      </c>
    </row>
    <row r="394" spans="1:7" x14ac:dyDescent="0.25">
      <c r="A394" s="172">
        <v>378</v>
      </c>
      <c r="B394" s="172" t="s">
        <v>592</v>
      </c>
      <c r="C394" s="172" t="s">
        <v>130</v>
      </c>
      <c r="D394" s="172" t="s">
        <v>661</v>
      </c>
      <c r="E394" s="172" t="s">
        <v>67</v>
      </c>
      <c r="F394" s="170">
        <v>1994</v>
      </c>
      <c r="G394" s="173" t="s">
        <v>591</v>
      </c>
    </row>
    <row r="395" spans="1:7" x14ac:dyDescent="0.25">
      <c r="A395" s="172">
        <v>379</v>
      </c>
      <c r="B395" s="172" t="s">
        <v>195</v>
      </c>
      <c r="C395" s="172" t="s">
        <v>128</v>
      </c>
      <c r="D395" s="174" t="s">
        <v>66</v>
      </c>
      <c r="E395" s="169" t="s">
        <v>67</v>
      </c>
      <c r="F395" s="170">
        <v>2002</v>
      </c>
      <c r="G395" s="171" t="s">
        <v>591</v>
      </c>
    </row>
    <row r="396" spans="1:7" x14ac:dyDescent="0.25">
      <c r="A396" s="172">
        <v>380</v>
      </c>
      <c r="B396" s="169" t="s">
        <v>296</v>
      </c>
      <c r="C396" s="169" t="s">
        <v>93</v>
      </c>
      <c r="D396" s="174" t="s">
        <v>661</v>
      </c>
      <c r="E396" s="169" t="s">
        <v>67</v>
      </c>
      <c r="F396" s="170">
        <v>1985</v>
      </c>
      <c r="G396" s="171" t="s">
        <v>591</v>
      </c>
    </row>
    <row r="397" spans="1:7" x14ac:dyDescent="0.25">
      <c r="A397" s="172">
        <v>381</v>
      </c>
      <c r="B397" s="172" t="s">
        <v>593</v>
      </c>
      <c r="C397" s="172" t="s">
        <v>594</v>
      </c>
      <c r="D397" s="172" t="s">
        <v>661</v>
      </c>
      <c r="E397" s="172" t="s">
        <v>67</v>
      </c>
      <c r="F397" s="170">
        <v>1996</v>
      </c>
      <c r="G397" s="173" t="s">
        <v>591</v>
      </c>
    </row>
    <row r="398" spans="1:7" x14ac:dyDescent="0.25">
      <c r="A398" s="172">
        <v>382</v>
      </c>
      <c r="B398" s="172" t="s">
        <v>595</v>
      </c>
      <c r="C398" s="172" t="s">
        <v>133</v>
      </c>
      <c r="D398" s="172" t="s">
        <v>661</v>
      </c>
      <c r="E398" s="172" t="s">
        <v>67</v>
      </c>
      <c r="F398" s="170">
        <v>1984</v>
      </c>
      <c r="G398" s="173" t="s">
        <v>591</v>
      </c>
    </row>
    <row r="399" spans="1:7" x14ac:dyDescent="0.25">
      <c r="A399" s="172">
        <v>383</v>
      </c>
      <c r="B399" s="172" t="s">
        <v>195</v>
      </c>
      <c r="C399" s="172" t="s">
        <v>65</v>
      </c>
      <c r="D399" s="172" t="s">
        <v>66</v>
      </c>
      <c r="E399" s="172" t="s">
        <v>67</v>
      </c>
      <c r="F399" s="170">
        <v>2000</v>
      </c>
      <c r="G399" s="173" t="s">
        <v>591</v>
      </c>
    </row>
    <row r="400" spans="1:7" x14ac:dyDescent="0.25">
      <c r="A400" s="172">
        <v>384</v>
      </c>
      <c r="B400" s="172" t="s">
        <v>341</v>
      </c>
      <c r="C400" s="172" t="s">
        <v>342</v>
      </c>
      <c r="D400" s="172" t="s">
        <v>66</v>
      </c>
      <c r="E400" s="172" t="s">
        <v>67</v>
      </c>
      <c r="F400" s="170">
        <v>1990</v>
      </c>
      <c r="G400" s="173" t="s">
        <v>591</v>
      </c>
    </row>
    <row r="401" spans="1:7" x14ac:dyDescent="0.25">
      <c r="A401" s="172">
        <v>385</v>
      </c>
      <c r="B401" s="172" t="s">
        <v>596</v>
      </c>
      <c r="C401" s="172" t="s">
        <v>434</v>
      </c>
      <c r="D401" s="172" t="s">
        <v>661</v>
      </c>
      <c r="E401" s="172" t="s">
        <v>67</v>
      </c>
      <c r="F401" s="170">
        <v>1980</v>
      </c>
      <c r="G401" s="173" t="s">
        <v>591</v>
      </c>
    </row>
    <row r="402" spans="1:7" x14ac:dyDescent="0.25">
      <c r="A402" s="172">
        <v>386</v>
      </c>
      <c r="B402" s="172" t="s">
        <v>390</v>
      </c>
      <c r="C402" s="172" t="s">
        <v>361</v>
      </c>
      <c r="D402" s="172" t="s">
        <v>66</v>
      </c>
      <c r="E402" s="172" t="s">
        <v>67</v>
      </c>
      <c r="F402" s="170">
        <v>2004</v>
      </c>
      <c r="G402" s="173" t="s">
        <v>591</v>
      </c>
    </row>
    <row r="403" spans="1:7" x14ac:dyDescent="0.25">
      <c r="A403" s="172">
        <v>387</v>
      </c>
      <c r="B403" s="172" t="s">
        <v>597</v>
      </c>
      <c r="C403" s="172" t="s">
        <v>132</v>
      </c>
      <c r="D403" s="172" t="s">
        <v>661</v>
      </c>
      <c r="E403" s="172" t="s">
        <v>67</v>
      </c>
      <c r="F403" s="170">
        <v>1971</v>
      </c>
      <c r="G403" s="173" t="s">
        <v>591</v>
      </c>
    </row>
    <row r="404" spans="1:7" x14ac:dyDescent="0.25">
      <c r="A404" s="172">
        <v>388</v>
      </c>
      <c r="B404" s="172" t="s">
        <v>598</v>
      </c>
      <c r="C404" s="172" t="s">
        <v>93</v>
      </c>
      <c r="D404" s="172" t="s">
        <v>661</v>
      </c>
      <c r="E404" s="172" t="s">
        <v>67</v>
      </c>
      <c r="F404" s="170">
        <v>1986</v>
      </c>
      <c r="G404" s="173" t="s">
        <v>591</v>
      </c>
    </row>
    <row r="405" spans="1:7" x14ac:dyDescent="0.25">
      <c r="A405" s="172">
        <v>389</v>
      </c>
      <c r="B405" s="172" t="s">
        <v>448</v>
      </c>
      <c r="C405" s="172" t="s">
        <v>196</v>
      </c>
      <c r="D405" s="172" t="s">
        <v>661</v>
      </c>
      <c r="E405" s="172" t="s">
        <v>67</v>
      </c>
      <c r="F405" s="170">
        <v>1996</v>
      </c>
      <c r="G405" s="173" t="s">
        <v>591</v>
      </c>
    </row>
    <row r="406" spans="1:7" x14ac:dyDescent="0.25">
      <c r="A406" s="172">
        <v>390</v>
      </c>
      <c r="B406" s="172" t="s">
        <v>656</v>
      </c>
      <c r="C406" s="172" t="s">
        <v>656</v>
      </c>
      <c r="D406" s="172" t="s">
        <v>656</v>
      </c>
    </row>
    <row r="407" spans="1:7" x14ac:dyDescent="0.25">
      <c r="A407" s="172">
        <v>391</v>
      </c>
      <c r="B407" s="172" t="s">
        <v>656</v>
      </c>
      <c r="C407" s="172" t="s">
        <v>656</v>
      </c>
      <c r="D407" s="169" t="s">
        <v>656</v>
      </c>
      <c r="F407" s="171"/>
    </row>
    <row r="408" spans="1:7" x14ac:dyDescent="0.25">
      <c r="A408" s="172">
        <v>392</v>
      </c>
      <c r="B408" s="172" t="s">
        <v>656</v>
      </c>
      <c r="C408" s="172" t="s">
        <v>656</v>
      </c>
      <c r="D408" s="172" t="s">
        <v>656</v>
      </c>
    </row>
    <row r="409" spans="1:7" x14ac:dyDescent="0.25">
      <c r="A409" s="172">
        <v>393</v>
      </c>
      <c r="B409" s="172" t="s">
        <v>656</v>
      </c>
      <c r="C409" s="172" t="s">
        <v>656</v>
      </c>
      <c r="D409" s="169" t="s">
        <v>656</v>
      </c>
    </row>
    <row r="410" spans="1:7" x14ac:dyDescent="0.25">
      <c r="A410" s="172">
        <v>394</v>
      </c>
      <c r="B410" s="172" t="s">
        <v>656</v>
      </c>
      <c r="C410" s="172" t="s">
        <v>656</v>
      </c>
      <c r="D410" s="172" t="s">
        <v>656</v>
      </c>
    </row>
    <row r="411" spans="1:7" x14ac:dyDescent="0.25">
      <c r="A411" s="172">
        <v>395</v>
      </c>
      <c r="B411" s="169" t="s">
        <v>656</v>
      </c>
      <c r="C411" s="172" t="s">
        <v>656</v>
      </c>
      <c r="D411" s="169" t="s">
        <v>656</v>
      </c>
    </row>
    <row r="412" spans="1:7" x14ac:dyDescent="0.25">
      <c r="A412" s="172">
        <v>396</v>
      </c>
      <c r="B412" s="172" t="s">
        <v>656</v>
      </c>
      <c r="C412" s="172" t="s">
        <v>656</v>
      </c>
      <c r="D412" s="169" t="s">
        <v>656</v>
      </c>
      <c r="F412" s="171"/>
    </row>
    <row r="413" spans="1:7" x14ac:dyDescent="0.25">
      <c r="A413" s="172">
        <v>397</v>
      </c>
      <c r="B413" s="172" t="s">
        <v>656</v>
      </c>
      <c r="C413" s="172" t="s">
        <v>656</v>
      </c>
      <c r="D413" s="172" t="s">
        <v>656</v>
      </c>
      <c r="F413" s="171"/>
    </row>
    <row r="414" spans="1:7" x14ac:dyDescent="0.25">
      <c r="A414" s="172">
        <v>398</v>
      </c>
      <c r="B414" s="172" t="s">
        <v>656</v>
      </c>
      <c r="C414" s="169" t="s">
        <v>656</v>
      </c>
      <c r="D414" s="172" t="s">
        <v>656</v>
      </c>
    </row>
    <row r="415" spans="1:7" x14ac:dyDescent="0.25">
      <c r="A415" s="172">
        <v>399</v>
      </c>
      <c r="B415" s="169" t="s">
        <v>656</v>
      </c>
      <c r="C415" s="172" t="s">
        <v>656</v>
      </c>
      <c r="D415" s="172" t="s">
        <v>656</v>
      </c>
    </row>
    <row r="416" spans="1:7" x14ac:dyDescent="0.25">
      <c r="A416" s="172">
        <v>400</v>
      </c>
      <c r="B416" s="172" t="s">
        <v>656</v>
      </c>
      <c r="C416" s="172" t="s">
        <v>656</v>
      </c>
      <c r="D416" s="169" t="s">
        <v>656</v>
      </c>
    </row>
    <row r="417" spans="1:7" x14ac:dyDescent="0.25">
      <c r="B417" s="172" t="s">
        <v>656</v>
      </c>
      <c r="C417" s="172" t="s">
        <v>656</v>
      </c>
      <c r="D417" s="169" t="s">
        <v>656</v>
      </c>
      <c r="F417" s="171"/>
    </row>
    <row r="418" spans="1:7" x14ac:dyDescent="0.25">
      <c r="A418" s="172">
        <v>401</v>
      </c>
      <c r="B418" s="172" t="s">
        <v>195</v>
      </c>
      <c r="C418" s="172" t="s">
        <v>129</v>
      </c>
      <c r="D418" s="169" t="s">
        <v>66</v>
      </c>
      <c r="E418" s="172" t="s">
        <v>67</v>
      </c>
      <c r="F418" s="170">
        <v>1968</v>
      </c>
      <c r="G418" s="173" t="s">
        <v>599</v>
      </c>
    </row>
    <row r="419" spans="1:7" x14ac:dyDescent="0.25">
      <c r="A419" s="172">
        <v>402</v>
      </c>
      <c r="B419" s="172" t="s">
        <v>467</v>
      </c>
      <c r="C419" s="172" t="s">
        <v>468</v>
      </c>
      <c r="D419" s="169" t="s">
        <v>661</v>
      </c>
      <c r="E419" s="172" t="s">
        <v>67</v>
      </c>
      <c r="F419" s="170">
        <v>2008</v>
      </c>
      <c r="G419" s="173" t="s">
        <v>599</v>
      </c>
    </row>
    <row r="420" spans="1:7" x14ac:dyDescent="0.25">
      <c r="A420" s="172">
        <v>403</v>
      </c>
      <c r="B420" s="172" t="s">
        <v>269</v>
      </c>
      <c r="C420" s="172" t="s">
        <v>435</v>
      </c>
      <c r="D420" s="169" t="s">
        <v>661</v>
      </c>
      <c r="E420" s="172" t="s">
        <v>67</v>
      </c>
      <c r="F420" s="170">
        <v>2007</v>
      </c>
      <c r="G420" s="173" t="s">
        <v>599</v>
      </c>
    </row>
    <row r="421" spans="1:7" x14ac:dyDescent="0.25">
      <c r="A421" s="172">
        <v>404</v>
      </c>
      <c r="B421" s="172" t="s">
        <v>600</v>
      </c>
      <c r="C421" s="172" t="s">
        <v>601</v>
      </c>
      <c r="D421" s="172" t="s">
        <v>661</v>
      </c>
      <c r="E421" s="172" t="s">
        <v>67</v>
      </c>
      <c r="F421" s="170">
        <v>1981</v>
      </c>
      <c r="G421" s="173" t="s">
        <v>599</v>
      </c>
    </row>
    <row r="422" spans="1:7" x14ac:dyDescent="0.25">
      <c r="A422" s="172">
        <v>405</v>
      </c>
      <c r="B422" s="172" t="s">
        <v>449</v>
      </c>
      <c r="C422" s="172" t="s">
        <v>326</v>
      </c>
      <c r="D422" s="172" t="s">
        <v>66</v>
      </c>
      <c r="E422" s="172" t="s">
        <v>67</v>
      </c>
      <c r="F422" s="170">
        <v>2007</v>
      </c>
      <c r="G422" s="173" t="s">
        <v>599</v>
      </c>
    </row>
    <row r="423" spans="1:7" x14ac:dyDescent="0.25">
      <c r="A423" s="172">
        <v>406</v>
      </c>
      <c r="B423" s="172" t="s">
        <v>167</v>
      </c>
      <c r="C423" s="172" t="s">
        <v>118</v>
      </c>
      <c r="D423" s="172" t="s">
        <v>357</v>
      </c>
      <c r="E423" s="172" t="s">
        <v>67</v>
      </c>
      <c r="F423" s="170">
        <v>1962</v>
      </c>
      <c r="G423" s="173" t="s">
        <v>599</v>
      </c>
    </row>
    <row r="424" spans="1:7" x14ac:dyDescent="0.25">
      <c r="A424" s="172">
        <v>407</v>
      </c>
      <c r="B424" s="172" t="s">
        <v>484</v>
      </c>
      <c r="C424" s="172" t="s">
        <v>455</v>
      </c>
      <c r="D424" s="169" t="s">
        <v>357</v>
      </c>
      <c r="E424" s="172" t="s">
        <v>67</v>
      </c>
      <c r="F424" s="170">
        <v>1999</v>
      </c>
      <c r="G424" s="173" t="s">
        <v>599</v>
      </c>
    </row>
    <row r="425" spans="1:7" x14ac:dyDescent="0.25">
      <c r="A425" s="172">
        <v>408</v>
      </c>
      <c r="B425" s="172" t="s">
        <v>483</v>
      </c>
      <c r="C425" s="172" t="s">
        <v>336</v>
      </c>
      <c r="D425" s="169" t="s">
        <v>357</v>
      </c>
      <c r="E425" s="172" t="s">
        <v>67</v>
      </c>
      <c r="F425" s="170">
        <v>2002</v>
      </c>
      <c r="G425" s="173" t="s">
        <v>599</v>
      </c>
    </row>
    <row r="426" spans="1:7" x14ac:dyDescent="0.25">
      <c r="A426" s="172">
        <v>409</v>
      </c>
      <c r="B426" s="169" t="s">
        <v>292</v>
      </c>
      <c r="C426" s="169" t="s">
        <v>293</v>
      </c>
      <c r="D426" s="169" t="s">
        <v>66</v>
      </c>
      <c r="E426" s="169" t="s">
        <v>67</v>
      </c>
      <c r="F426" s="170">
        <v>2013</v>
      </c>
      <c r="G426" s="173" t="s">
        <v>599</v>
      </c>
    </row>
    <row r="427" spans="1:7" x14ac:dyDescent="0.25">
      <c r="A427" s="172">
        <v>410</v>
      </c>
      <c r="B427" s="169" t="s">
        <v>291</v>
      </c>
      <c r="C427" s="169" t="s">
        <v>134</v>
      </c>
      <c r="D427" s="169" t="s">
        <v>66</v>
      </c>
      <c r="E427" s="169" t="s">
        <v>67</v>
      </c>
      <c r="F427" s="170">
        <v>2010</v>
      </c>
      <c r="G427" s="173" t="s">
        <v>599</v>
      </c>
    </row>
    <row r="428" spans="1:7" x14ac:dyDescent="0.25">
      <c r="A428" s="172">
        <v>411</v>
      </c>
      <c r="B428" s="169" t="s">
        <v>292</v>
      </c>
      <c r="C428" s="169" t="s">
        <v>294</v>
      </c>
      <c r="D428" s="169" t="s">
        <v>66</v>
      </c>
      <c r="E428" s="169" t="s">
        <v>67</v>
      </c>
      <c r="F428" s="170">
        <v>2015</v>
      </c>
      <c r="G428" s="173" t="s">
        <v>599</v>
      </c>
    </row>
    <row r="429" spans="1:7" x14ac:dyDescent="0.25">
      <c r="A429" s="172">
        <v>412</v>
      </c>
      <c r="B429" s="172" t="s">
        <v>747</v>
      </c>
      <c r="C429" s="172" t="s">
        <v>748</v>
      </c>
      <c r="D429" s="169" t="s">
        <v>724</v>
      </c>
      <c r="E429" s="169" t="s">
        <v>67</v>
      </c>
      <c r="F429" s="170">
        <v>1999</v>
      </c>
      <c r="G429" s="173" t="s">
        <v>599</v>
      </c>
    </row>
    <row r="430" spans="1:7" x14ac:dyDescent="0.25">
      <c r="A430" s="172">
        <v>413</v>
      </c>
      <c r="B430" s="172" t="s">
        <v>656</v>
      </c>
      <c r="C430" s="172" t="s">
        <v>656</v>
      </c>
      <c r="D430" s="172" t="s">
        <v>656</v>
      </c>
    </row>
    <row r="431" spans="1:7" x14ac:dyDescent="0.25">
      <c r="A431" s="172">
        <v>414</v>
      </c>
      <c r="B431" s="172" t="s">
        <v>656</v>
      </c>
      <c r="C431" s="172" t="s">
        <v>656</v>
      </c>
      <c r="D431" s="172" t="s">
        <v>656</v>
      </c>
    </row>
    <row r="432" spans="1:7" x14ac:dyDescent="0.25">
      <c r="A432" s="172">
        <v>415</v>
      </c>
      <c r="B432" s="172" t="s">
        <v>656</v>
      </c>
      <c r="C432" s="172" t="s">
        <v>656</v>
      </c>
      <c r="D432" s="172" t="s">
        <v>656</v>
      </c>
    </row>
    <row r="433" spans="1:7" x14ac:dyDescent="0.25">
      <c r="A433" s="172">
        <v>416</v>
      </c>
      <c r="B433" s="172" t="s">
        <v>656</v>
      </c>
      <c r="C433" s="172" t="s">
        <v>656</v>
      </c>
      <c r="D433" s="172" t="s">
        <v>656</v>
      </c>
    </row>
    <row r="434" spans="1:7" x14ac:dyDescent="0.25">
      <c r="A434" s="172">
        <v>417</v>
      </c>
      <c r="B434" s="172" t="s">
        <v>656</v>
      </c>
      <c r="C434" s="172" t="s">
        <v>656</v>
      </c>
      <c r="D434" s="168" t="s">
        <v>656</v>
      </c>
    </row>
    <row r="435" spans="1:7" x14ac:dyDescent="0.25">
      <c r="A435" s="172">
        <v>418</v>
      </c>
      <c r="B435" s="172" t="s">
        <v>656</v>
      </c>
      <c r="C435" s="172" t="s">
        <v>656</v>
      </c>
      <c r="D435" s="169" t="s">
        <v>656</v>
      </c>
      <c r="F435" s="171"/>
    </row>
    <row r="436" spans="1:7" x14ac:dyDescent="0.25">
      <c r="A436" s="172">
        <v>419</v>
      </c>
      <c r="B436" s="172" t="s">
        <v>656</v>
      </c>
      <c r="C436" s="172" t="s">
        <v>656</v>
      </c>
      <c r="D436" s="174" t="s">
        <v>656</v>
      </c>
      <c r="F436" s="171"/>
    </row>
    <row r="437" spans="1:7" x14ac:dyDescent="0.25">
      <c r="A437" s="172">
        <v>420</v>
      </c>
      <c r="B437" s="172" t="s">
        <v>656</v>
      </c>
      <c r="C437" s="172" t="s">
        <v>656</v>
      </c>
      <c r="D437" s="168" t="s">
        <v>656</v>
      </c>
      <c r="F437" s="171"/>
    </row>
    <row r="438" spans="1:7" x14ac:dyDescent="0.25">
      <c r="A438" s="172">
        <v>421</v>
      </c>
      <c r="B438" s="172" t="s">
        <v>656</v>
      </c>
      <c r="C438" s="172" t="s">
        <v>656</v>
      </c>
      <c r="D438" s="168" t="s">
        <v>656</v>
      </c>
      <c r="F438" s="171"/>
    </row>
    <row r="439" spans="1:7" x14ac:dyDescent="0.25">
      <c r="A439" s="172">
        <v>422</v>
      </c>
      <c r="B439" s="169" t="s">
        <v>656</v>
      </c>
      <c r="C439" s="169" t="s">
        <v>656</v>
      </c>
      <c r="D439" s="168" t="s">
        <v>656</v>
      </c>
    </row>
    <row r="440" spans="1:7" x14ac:dyDescent="0.25">
      <c r="A440" s="172">
        <v>423</v>
      </c>
      <c r="B440" s="172" t="s">
        <v>656</v>
      </c>
      <c r="C440" s="172" t="s">
        <v>656</v>
      </c>
      <c r="D440" s="174" t="s">
        <v>656</v>
      </c>
    </row>
    <row r="441" spans="1:7" x14ac:dyDescent="0.25">
      <c r="A441" s="172">
        <v>424</v>
      </c>
      <c r="B441" s="169" t="s">
        <v>656</v>
      </c>
      <c r="C441" s="169" t="s">
        <v>656</v>
      </c>
      <c r="D441" s="168" t="s">
        <v>656</v>
      </c>
      <c r="F441" s="171"/>
    </row>
    <row r="442" spans="1:7" x14ac:dyDescent="0.25">
      <c r="A442" s="172">
        <v>425</v>
      </c>
      <c r="B442" s="169" t="s">
        <v>656</v>
      </c>
      <c r="C442" s="172" t="s">
        <v>656</v>
      </c>
      <c r="D442" s="168" t="s">
        <v>656</v>
      </c>
      <c r="F442" s="171"/>
    </row>
    <row r="443" spans="1:7" x14ac:dyDescent="0.25">
      <c r="B443" s="172" t="s">
        <v>656</v>
      </c>
      <c r="C443" s="172" t="s">
        <v>656</v>
      </c>
      <c r="D443" s="168" t="s">
        <v>656</v>
      </c>
      <c r="F443" s="171"/>
    </row>
    <row r="444" spans="1:7" x14ac:dyDescent="0.25">
      <c r="A444" s="172">
        <v>426</v>
      </c>
      <c r="B444" s="172" t="s">
        <v>659</v>
      </c>
      <c r="C444" s="172" t="s">
        <v>91</v>
      </c>
      <c r="D444" s="168" t="s">
        <v>664</v>
      </c>
      <c r="E444" s="172" t="s">
        <v>67</v>
      </c>
      <c r="F444" s="170">
        <v>1988</v>
      </c>
      <c r="G444" s="173" t="s">
        <v>602</v>
      </c>
    </row>
    <row r="445" spans="1:7" x14ac:dyDescent="0.25">
      <c r="A445" s="172">
        <v>427</v>
      </c>
      <c r="B445" s="169" t="s">
        <v>283</v>
      </c>
      <c r="C445" s="169" t="s">
        <v>71</v>
      </c>
      <c r="D445" s="172" t="s">
        <v>669</v>
      </c>
      <c r="E445" s="172" t="s">
        <v>67</v>
      </c>
      <c r="F445" s="170">
        <v>1989</v>
      </c>
      <c r="G445" s="173" t="s">
        <v>602</v>
      </c>
    </row>
    <row r="446" spans="1:7" x14ac:dyDescent="0.25">
      <c r="A446" s="172">
        <v>428</v>
      </c>
      <c r="B446" s="172" t="s">
        <v>660</v>
      </c>
      <c r="C446" s="172" t="s">
        <v>603</v>
      </c>
      <c r="D446" s="172" t="s">
        <v>665</v>
      </c>
      <c r="E446" s="172" t="s">
        <v>67</v>
      </c>
      <c r="F446" s="170">
        <v>1992</v>
      </c>
      <c r="G446" s="173" t="s">
        <v>602</v>
      </c>
    </row>
    <row r="447" spans="1:7" x14ac:dyDescent="0.25">
      <c r="A447" s="172">
        <v>429</v>
      </c>
      <c r="B447" s="169" t="s">
        <v>182</v>
      </c>
      <c r="C447" s="169" t="s">
        <v>297</v>
      </c>
      <c r="D447" s="169" t="s">
        <v>669</v>
      </c>
      <c r="E447" s="169" t="s">
        <v>67</v>
      </c>
      <c r="F447" s="171">
        <v>1997</v>
      </c>
      <c r="G447" s="173" t="s">
        <v>602</v>
      </c>
    </row>
    <row r="448" spans="1:7" x14ac:dyDescent="0.25">
      <c r="A448" s="172">
        <v>430</v>
      </c>
      <c r="B448" s="169" t="s">
        <v>604</v>
      </c>
      <c r="C448" s="169" t="s">
        <v>605</v>
      </c>
      <c r="D448" s="169" t="s">
        <v>666</v>
      </c>
      <c r="E448" s="169" t="s">
        <v>67</v>
      </c>
      <c r="F448" s="171">
        <v>1998</v>
      </c>
      <c r="G448" s="173" t="s">
        <v>602</v>
      </c>
    </row>
    <row r="449" spans="1:7" x14ac:dyDescent="0.25">
      <c r="A449" s="172">
        <v>431</v>
      </c>
      <c r="B449" s="169" t="s">
        <v>193</v>
      </c>
      <c r="C449" s="172" t="s">
        <v>70</v>
      </c>
      <c r="D449" s="172" t="s">
        <v>664</v>
      </c>
      <c r="E449" s="172" t="s">
        <v>67</v>
      </c>
      <c r="F449" s="171">
        <v>1990</v>
      </c>
      <c r="G449" s="173" t="s">
        <v>602</v>
      </c>
    </row>
    <row r="450" spans="1:7" x14ac:dyDescent="0.25">
      <c r="A450" s="172">
        <v>432</v>
      </c>
      <c r="B450" s="172" t="s">
        <v>606</v>
      </c>
      <c r="C450" s="172" t="s">
        <v>74</v>
      </c>
      <c r="D450" s="172" t="s">
        <v>669</v>
      </c>
      <c r="E450" s="172" t="s">
        <v>67</v>
      </c>
      <c r="F450" s="170">
        <v>1989</v>
      </c>
      <c r="G450" s="173" t="s">
        <v>602</v>
      </c>
    </row>
    <row r="451" spans="1:7" x14ac:dyDescent="0.25">
      <c r="A451" s="172">
        <v>433</v>
      </c>
      <c r="B451" s="172" t="s">
        <v>607</v>
      </c>
      <c r="C451" s="172" t="s">
        <v>229</v>
      </c>
      <c r="D451" s="172" t="s">
        <v>669</v>
      </c>
      <c r="E451" s="172" t="s">
        <v>67</v>
      </c>
      <c r="F451" s="170">
        <v>1991</v>
      </c>
      <c r="G451" s="173" t="s">
        <v>602</v>
      </c>
    </row>
    <row r="452" spans="1:7" x14ac:dyDescent="0.25">
      <c r="A452" s="172">
        <v>434</v>
      </c>
      <c r="B452" s="172" t="s">
        <v>608</v>
      </c>
      <c r="C452" s="172" t="s">
        <v>331</v>
      </c>
      <c r="D452" s="172" t="s">
        <v>664</v>
      </c>
      <c r="E452" s="172" t="s">
        <v>67</v>
      </c>
      <c r="F452" s="170">
        <v>2005</v>
      </c>
      <c r="G452" s="173" t="s">
        <v>602</v>
      </c>
    </row>
    <row r="453" spans="1:7" x14ac:dyDescent="0.25">
      <c r="A453" s="172">
        <v>435</v>
      </c>
      <c r="B453" s="172" t="s">
        <v>94</v>
      </c>
      <c r="C453" s="172" t="s">
        <v>147</v>
      </c>
      <c r="D453" s="172" t="s">
        <v>664</v>
      </c>
      <c r="E453" s="172" t="s">
        <v>67</v>
      </c>
      <c r="F453" s="170">
        <v>1986</v>
      </c>
      <c r="G453" s="173" t="s">
        <v>602</v>
      </c>
    </row>
    <row r="454" spans="1:7" x14ac:dyDescent="0.25">
      <c r="A454" s="172">
        <v>436</v>
      </c>
      <c r="B454" s="172" t="s">
        <v>609</v>
      </c>
      <c r="C454" s="172" t="s">
        <v>111</v>
      </c>
      <c r="D454" s="172" t="s">
        <v>664</v>
      </c>
      <c r="E454" s="172" t="s">
        <v>67</v>
      </c>
      <c r="F454" s="170">
        <v>1993</v>
      </c>
      <c r="G454" s="173" t="s">
        <v>602</v>
      </c>
    </row>
    <row r="455" spans="1:7" x14ac:dyDescent="0.25">
      <c r="A455" s="172">
        <v>437</v>
      </c>
      <c r="B455" s="172" t="s">
        <v>702</v>
      </c>
      <c r="C455" s="172" t="s">
        <v>331</v>
      </c>
      <c r="D455" s="169" t="s">
        <v>703</v>
      </c>
      <c r="E455" s="169" t="s">
        <v>67</v>
      </c>
      <c r="F455" s="170">
        <v>2003</v>
      </c>
      <c r="G455" s="173" t="s">
        <v>602</v>
      </c>
    </row>
    <row r="456" spans="1:7" x14ac:dyDescent="0.25">
      <c r="A456" s="172">
        <v>438</v>
      </c>
      <c r="B456" s="172" t="s">
        <v>714</v>
      </c>
      <c r="C456" s="172" t="s">
        <v>93</v>
      </c>
      <c r="D456" s="172" t="s">
        <v>665</v>
      </c>
      <c r="E456" s="169" t="s">
        <v>67</v>
      </c>
      <c r="F456" s="170">
        <v>1995</v>
      </c>
      <c r="G456" s="173" t="s">
        <v>602</v>
      </c>
    </row>
    <row r="457" spans="1:7" x14ac:dyDescent="0.25">
      <c r="A457" s="172">
        <v>439</v>
      </c>
      <c r="B457" s="172" t="s">
        <v>656</v>
      </c>
      <c r="C457" s="172" t="s">
        <v>656</v>
      </c>
      <c r="D457" s="172" t="s">
        <v>656</v>
      </c>
    </row>
    <row r="458" spans="1:7" x14ac:dyDescent="0.25">
      <c r="A458" s="172">
        <v>440</v>
      </c>
      <c r="B458" s="172" t="s">
        <v>656</v>
      </c>
      <c r="C458" s="172" t="s">
        <v>656</v>
      </c>
      <c r="D458" s="172" t="s">
        <v>656</v>
      </c>
    </row>
    <row r="459" spans="1:7" x14ac:dyDescent="0.25">
      <c r="A459" s="172">
        <v>441</v>
      </c>
      <c r="B459" s="172" t="s">
        <v>656</v>
      </c>
      <c r="C459" s="172" t="s">
        <v>656</v>
      </c>
      <c r="D459" s="172" t="s">
        <v>656</v>
      </c>
    </row>
    <row r="460" spans="1:7" x14ac:dyDescent="0.25">
      <c r="A460" s="172">
        <v>442</v>
      </c>
      <c r="B460" s="172" t="s">
        <v>656</v>
      </c>
      <c r="C460" s="172" t="s">
        <v>656</v>
      </c>
      <c r="D460" s="172" t="s">
        <v>656</v>
      </c>
    </row>
    <row r="461" spans="1:7" x14ac:dyDescent="0.25">
      <c r="A461" s="172">
        <v>443</v>
      </c>
      <c r="B461" s="172" t="s">
        <v>656</v>
      </c>
      <c r="C461" s="172" t="s">
        <v>656</v>
      </c>
      <c r="D461" s="172" t="s">
        <v>656</v>
      </c>
    </row>
    <row r="462" spans="1:7" x14ac:dyDescent="0.25">
      <c r="A462" s="172">
        <v>444</v>
      </c>
      <c r="B462" s="172" t="s">
        <v>656</v>
      </c>
      <c r="C462" s="172" t="s">
        <v>656</v>
      </c>
      <c r="D462" s="172" t="s">
        <v>656</v>
      </c>
    </row>
    <row r="463" spans="1:7" x14ac:dyDescent="0.25">
      <c r="A463" s="172">
        <v>445</v>
      </c>
      <c r="B463" s="172" t="s">
        <v>656</v>
      </c>
      <c r="C463" s="172" t="s">
        <v>656</v>
      </c>
      <c r="D463" s="172" t="s">
        <v>656</v>
      </c>
    </row>
    <row r="464" spans="1:7" x14ac:dyDescent="0.25">
      <c r="A464" s="172">
        <v>446</v>
      </c>
      <c r="B464" s="172" t="s">
        <v>656</v>
      </c>
      <c r="C464" s="172" t="s">
        <v>656</v>
      </c>
      <c r="D464" s="172" t="s">
        <v>656</v>
      </c>
      <c r="F464" s="171"/>
    </row>
    <row r="465" spans="1:7" x14ac:dyDescent="0.25">
      <c r="A465" s="172">
        <v>447</v>
      </c>
      <c r="B465" s="172" t="s">
        <v>656</v>
      </c>
      <c r="C465" s="172" t="s">
        <v>656</v>
      </c>
      <c r="D465" s="169" t="s">
        <v>656</v>
      </c>
    </row>
    <row r="466" spans="1:7" x14ac:dyDescent="0.25">
      <c r="A466" s="172">
        <v>448</v>
      </c>
      <c r="B466" s="172" t="s">
        <v>656</v>
      </c>
      <c r="C466" s="172" t="s">
        <v>656</v>
      </c>
      <c r="D466" s="169" t="s">
        <v>656</v>
      </c>
      <c r="F466" s="171"/>
    </row>
    <row r="467" spans="1:7" x14ac:dyDescent="0.25">
      <c r="A467" s="172">
        <v>449</v>
      </c>
      <c r="B467" s="172" t="s">
        <v>656</v>
      </c>
      <c r="C467" s="172" t="s">
        <v>656</v>
      </c>
      <c r="D467" s="169" t="s">
        <v>656</v>
      </c>
      <c r="F467" s="171"/>
    </row>
    <row r="468" spans="1:7" x14ac:dyDescent="0.25">
      <c r="A468" s="172">
        <v>450</v>
      </c>
      <c r="B468" s="172" t="s">
        <v>656</v>
      </c>
      <c r="C468" s="172" t="s">
        <v>656</v>
      </c>
      <c r="D468" s="172" t="s">
        <v>656</v>
      </c>
    </row>
    <row r="469" spans="1:7" x14ac:dyDescent="0.25">
      <c r="B469" s="172" t="s">
        <v>656</v>
      </c>
      <c r="C469" s="169" t="s">
        <v>656</v>
      </c>
      <c r="D469" s="172" t="s">
        <v>656</v>
      </c>
      <c r="F469" s="171"/>
    </row>
    <row r="470" spans="1:7" x14ac:dyDescent="0.25">
      <c r="A470" s="172">
        <v>451</v>
      </c>
      <c r="B470" s="172" t="s">
        <v>148</v>
      </c>
      <c r="C470" s="172" t="s">
        <v>95</v>
      </c>
      <c r="D470" s="169" t="s">
        <v>669</v>
      </c>
      <c r="E470" s="172" t="s">
        <v>67</v>
      </c>
      <c r="F470" s="170">
        <v>1993</v>
      </c>
      <c r="G470" s="173" t="s">
        <v>610</v>
      </c>
    </row>
    <row r="471" spans="1:7" x14ac:dyDescent="0.25">
      <c r="A471" s="172">
        <v>452</v>
      </c>
      <c r="B471" s="172" t="s">
        <v>611</v>
      </c>
      <c r="C471" s="172" t="s">
        <v>612</v>
      </c>
      <c r="D471" s="172" t="s">
        <v>665</v>
      </c>
      <c r="E471" s="172" t="s">
        <v>67</v>
      </c>
      <c r="F471" s="170">
        <v>1996</v>
      </c>
      <c r="G471" s="173" t="s">
        <v>610</v>
      </c>
    </row>
    <row r="472" spans="1:7" x14ac:dyDescent="0.25">
      <c r="A472" s="172">
        <v>453</v>
      </c>
      <c r="B472" s="172" t="s">
        <v>613</v>
      </c>
      <c r="C472" s="172" t="s">
        <v>614</v>
      </c>
      <c r="D472" s="172" t="s">
        <v>436</v>
      </c>
      <c r="E472" s="169" t="s">
        <v>67</v>
      </c>
      <c r="F472" s="170">
        <v>2000</v>
      </c>
      <c r="G472" s="173" t="s">
        <v>610</v>
      </c>
    </row>
    <row r="473" spans="1:7" x14ac:dyDescent="0.25">
      <c r="A473" s="172">
        <v>454</v>
      </c>
      <c r="B473" s="172" t="s">
        <v>478</v>
      </c>
      <c r="C473" s="172" t="s">
        <v>479</v>
      </c>
      <c r="D473" s="172" t="s">
        <v>669</v>
      </c>
      <c r="E473" s="169" t="s">
        <v>67</v>
      </c>
      <c r="F473" s="170">
        <v>1995</v>
      </c>
      <c r="G473" s="173" t="s">
        <v>610</v>
      </c>
    </row>
    <row r="474" spans="1:7" x14ac:dyDescent="0.25">
      <c r="A474" s="172">
        <v>455</v>
      </c>
      <c r="B474" s="172" t="s">
        <v>274</v>
      </c>
      <c r="C474" s="172" t="s">
        <v>118</v>
      </c>
      <c r="D474" s="172" t="s">
        <v>666</v>
      </c>
      <c r="E474" s="169" t="s">
        <v>67</v>
      </c>
      <c r="F474" s="170">
        <v>1991</v>
      </c>
      <c r="G474" s="173" t="s">
        <v>610</v>
      </c>
    </row>
    <row r="475" spans="1:7" x14ac:dyDescent="0.25">
      <c r="A475" s="172">
        <v>456</v>
      </c>
      <c r="B475" s="172" t="s">
        <v>382</v>
      </c>
      <c r="C475" s="172" t="s">
        <v>415</v>
      </c>
      <c r="D475" s="172" t="s">
        <v>665</v>
      </c>
      <c r="E475" s="172" t="s">
        <v>67</v>
      </c>
      <c r="F475" s="170">
        <v>1985</v>
      </c>
      <c r="G475" s="173" t="s">
        <v>610</v>
      </c>
    </row>
    <row r="476" spans="1:7" x14ac:dyDescent="0.25">
      <c r="A476" s="172">
        <v>457</v>
      </c>
      <c r="B476" s="172" t="s">
        <v>615</v>
      </c>
      <c r="C476" s="172" t="s">
        <v>331</v>
      </c>
      <c r="D476" s="169" t="s">
        <v>665</v>
      </c>
      <c r="E476" s="172" t="s">
        <v>67</v>
      </c>
      <c r="F476" s="170">
        <v>1992</v>
      </c>
      <c r="G476" s="173" t="s">
        <v>610</v>
      </c>
    </row>
    <row r="477" spans="1:7" x14ac:dyDescent="0.25">
      <c r="A477" s="172">
        <v>458</v>
      </c>
      <c r="B477" s="172" t="s">
        <v>616</v>
      </c>
      <c r="C477" s="172" t="s">
        <v>111</v>
      </c>
      <c r="D477" s="172" t="s">
        <v>669</v>
      </c>
      <c r="E477" s="172" t="s">
        <v>67</v>
      </c>
      <c r="F477" s="170">
        <v>1987</v>
      </c>
      <c r="G477" s="173" t="s">
        <v>610</v>
      </c>
    </row>
    <row r="478" spans="1:7" x14ac:dyDescent="0.25">
      <c r="A478" s="172">
        <v>459</v>
      </c>
      <c r="B478" s="169" t="s">
        <v>617</v>
      </c>
      <c r="C478" s="169" t="s">
        <v>110</v>
      </c>
      <c r="D478" s="169" t="s">
        <v>436</v>
      </c>
      <c r="E478" s="172" t="s">
        <v>67</v>
      </c>
      <c r="F478" s="170">
        <v>1986</v>
      </c>
      <c r="G478" s="173" t="s">
        <v>610</v>
      </c>
    </row>
    <row r="479" spans="1:7" x14ac:dyDescent="0.25">
      <c r="A479" s="172">
        <v>460</v>
      </c>
      <c r="B479" s="172" t="s">
        <v>618</v>
      </c>
      <c r="C479" s="172" t="s">
        <v>186</v>
      </c>
      <c r="D479" s="172" t="s">
        <v>436</v>
      </c>
      <c r="E479" s="172" t="s">
        <v>67</v>
      </c>
      <c r="F479" s="170">
        <v>2007</v>
      </c>
      <c r="G479" s="173" t="s">
        <v>610</v>
      </c>
    </row>
    <row r="480" spans="1:7" x14ac:dyDescent="0.25">
      <c r="A480" s="172">
        <v>461</v>
      </c>
      <c r="B480" s="169" t="s">
        <v>749</v>
      </c>
      <c r="C480" s="169" t="s">
        <v>89</v>
      </c>
      <c r="D480" s="172" t="s">
        <v>669</v>
      </c>
      <c r="E480" s="169" t="s">
        <v>67</v>
      </c>
      <c r="F480" s="170">
        <v>1991</v>
      </c>
      <c r="G480" s="173" t="s">
        <v>610</v>
      </c>
    </row>
    <row r="481" spans="1:7" x14ac:dyDescent="0.25">
      <c r="A481" s="172">
        <v>462</v>
      </c>
      <c r="B481" s="172" t="s">
        <v>656</v>
      </c>
      <c r="C481" s="172" t="s">
        <v>656</v>
      </c>
      <c r="D481" s="172" t="s">
        <v>656</v>
      </c>
    </row>
    <row r="482" spans="1:7" x14ac:dyDescent="0.25">
      <c r="A482" s="172">
        <v>463</v>
      </c>
      <c r="B482" s="172" t="s">
        <v>656</v>
      </c>
      <c r="C482" s="172" t="s">
        <v>656</v>
      </c>
      <c r="D482" s="172" t="s">
        <v>656</v>
      </c>
    </row>
    <row r="483" spans="1:7" x14ac:dyDescent="0.25">
      <c r="A483" s="172">
        <v>464</v>
      </c>
      <c r="B483" s="172" t="s">
        <v>656</v>
      </c>
      <c r="C483" s="172" t="s">
        <v>656</v>
      </c>
      <c r="D483" s="172" t="s">
        <v>656</v>
      </c>
    </row>
    <row r="484" spans="1:7" x14ac:dyDescent="0.25">
      <c r="A484" s="172">
        <v>465</v>
      </c>
      <c r="B484" s="172" t="s">
        <v>656</v>
      </c>
      <c r="C484" s="172" t="s">
        <v>656</v>
      </c>
      <c r="D484" s="172" t="s">
        <v>656</v>
      </c>
    </row>
    <row r="485" spans="1:7" x14ac:dyDescent="0.25">
      <c r="A485" s="172">
        <v>466</v>
      </c>
      <c r="B485" s="172" t="s">
        <v>656</v>
      </c>
      <c r="C485" s="172" t="s">
        <v>656</v>
      </c>
      <c r="D485" s="172" t="s">
        <v>656</v>
      </c>
    </row>
    <row r="486" spans="1:7" x14ac:dyDescent="0.25">
      <c r="A486" s="172">
        <v>467</v>
      </c>
      <c r="B486" s="172" t="s">
        <v>656</v>
      </c>
      <c r="C486" s="172" t="s">
        <v>656</v>
      </c>
      <c r="D486" s="172" t="s">
        <v>656</v>
      </c>
    </row>
    <row r="487" spans="1:7" x14ac:dyDescent="0.25">
      <c r="A487" s="172">
        <v>468</v>
      </c>
      <c r="B487" s="172" t="s">
        <v>656</v>
      </c>
      <c r="C487" s="172" t="s">
        <v>656</v>
      </c>
      <c r="D487" s="172" t="s">
        <v>656</v>
      </c>
    </row>
    <row r="488" spans="1:7" x14ac:dyDescent="0.25">
      <c r="A488" s="172">
        <v>469</v>
      </c>
      <c r="B488" s="169" t="s">
        <v>656</v>
      </c>
      <c r="C488" s="172" t="s">
        <v>656</v>
      </c>
      <c r="D488" s="168" t="s">
        <v>656</v>
      </c>
    </row>
    <row r="489" spans="1:7" x14ac:dyDescent="0.25">
      <c r="A489" s="172">
        <v>470</v>
      </c>
      <c r="B489" s="172" t="s">
        <v>656</v>
      </c>
      <c r="C489" s="172" t="s">
        <v>656</v>
      </c>
      <c r="D489" s="168" t="s">
        <v>656</v>
      </c>
    </row>
    <row r="490" spans="1:7" x14ac:dyDescent="0.25">
      <c r="A490" s="172">
        <v>471</v>
      </c>
      <c r="B490" s="172" t="s">
        <v>656</v>
      </c>
      <c r="C490" s="172" t="s">
        <v>656</v>
      </c>
      <c r="D490" s="169" t="s">
        <v>656</v>
      </c>
    </row>
    <row r="491" spans="1:7" x14ac:dyDescent="0.25">
      <c r="A491" s="172">
        <v>472</v>
      </c>
      <c r="B491" s="172" t="s">
        <v>656</v>
      </c>
      <c r="C491" s="169" t="s">
        <v>656</v>
      </c>
      <c r="D491" s="168" t="s">
        <v>656</v>
      </c>
      <c r="F491" s="171"/>
    </row>
    <row r="492" spans="1:7" x14ac:dyDescent="0.25">
      <c r="A492" s="172">
        <v>473</v>
      </c>
      <c r="B492" s="172" t="s">
        <v>656</v>
      </c>
      <c r="C492" s="172" t="s">
        <v>656</v>
      </c>
      <c r="D492" s="172" t="s">
        <v>656</v>
      </c>
      <c r="F492" s="171"/>
    </row>
    <row r="493" spans="1:7" x14ac:dyDescent="0.25">
      <c r="A493" s="172">
        <v>474</v>
      </c>
      <c r="B493" s="169" t="s">
        <v>656</v>
      </c>
      <c r="C493" s="169" t="s">
        <v>656</v>
      </c>
      <c r="D493" s="169" t="s">
        <v>656</v>
      </c>
    </row>
    <row r="494" spans="1:7" x14ac:dyDescent="0.25">
      <c r="A494" s="172">
        <v>475</v>
      </c>
      <c r="B494" s="172" t="s">
        <v>656</v>
      </c>
      <c r="C494" s="169" t="s">
        <v>656</v>
      </c>
      <c r="D494" s="169" t="s">
        <v>656</v>
      </c>
      <c r="E494" s="169"/>
    </row>
    <row r="495" spans="1:7" x14ac:dyDescent="0.25">
      <c r="B495" s="169" t="s">
        <v>656</v>
      </c>
      <c r="C495" s="172" t="s">
        <v>656</v>
      </c>
      <c r="D495" s="168" t="s">
        <v>656</v>
      </c>
      <c r="F495" s="171"/>
    </row>
    <row r="496" spans="1:7" x14ac:dyDescent="0.25">
      <c r="A496" s="172">
        <v>476</v>
      </c>
      <c r="B496" s="172" t="s">
        <v>166</v>
      </c>
      <c r="C496" s="172" t="s">
        <v>619</v>
      </c>
      <c r="D496" s="169" t="s">
        <v>171</v>
      </c>
      <c r="E496" s="169" t="s">
        <v>67</v>
      </c>
      <c r="F496" s="171">
        <v>1998</v>
      </c>
      <c r="G496" s="173" t="s">
        <v>620</v>
      </c>
    </row>
    <row r="497" spans="1:7" x14ac:dyDescent="0.25">
      <c r="A497" s="172">
        <v>477</v>
      </c>
      <c r="B497" s="172" t="s">
        <v>472</v>
      </c>
      <c r="C497" s="172" t="s">
        <v>473</v>
      </c>
      <c r="D497" s="169" t="s">
        <v>665</v>
      </c>
      <c r="E497" s="172" t="s">
        <v>67</v>
      </c>
      <c r="F497" s="170">
        <v>1998</v>
      </c>
      <c r="G497" s="173" t="s">
        <v>620</v>
      </c>
    </row>
    <row r="498" spans="1:7" x14ac:dyDescent="0.25">
      <c r="A498" s="172">
        <v>478</v>
      </c>
      <c r="B498" s="169" t="s">
        <v>621</v>
      </c>
      <c r="C498" s="172" t="s">
        <v>97</v>
      </c>
      <c r="D498" s="169" t="s">
        <v>666</v>
      </c>
      <c r="E498" s="172" t="s">
        <v>67</v>
      </c>
      <c r="F498" s="170">
        <v>1991</v>
      </c>
      <c r="G498" s="173" t="s">
        <v>620</v>
      </c>
    </row>
    <row r="499" spans="1:7" x14ac:dyDescent="0.25">
      <c r="A499" s="172">
        <v>479</v>
      </c>
      <c r="B499" s="172" t="s">
        <v>231</v>
      </c>
      <c r="C499" s="172" t="s">
        <v>131</v>
      </c>
      <c r="D499" s="169" t="s">
        <v>436</v>
      </c>
      <c r="E499" s="172" t="s">
        <v>67</v>
      </c>
      <c r="F499" s="170">
        <v>1990</v>
      </c>
      <c r="G499" s="173" t="s">
        <v>620</v>
      </c>
    </row>
    <row r="500" spans="1:7" x14ac:dyDescent="0.25">
      <c r="A500" s="172">
        <v>480</v>
      </c>
      <c r="B500" s="172" t="s">
        <v>622</v>
      </c>
      <c r="C500" s="172" t="s">
        <v>277</v>
      </c>
      <c r="D500" s="175" t="s">
        <v>664</v>
      </c>
      <c r="E500" s="169" t="s">
        <v>67</v>
      </c>
      <c r="F500" s="170">
        <v>1983</v>
      </c>
      <c r="G500" s="171" t="s">
        <v>620</v>
      </c>
    </row>
    <row r="501" spans="1:7" x14ac:dyDescent="0.25">
      <c r="A501" s="172">
        <v>481</v>
      </c>
      <c r="B501" s="172" t="s">
        <v>623</v>
      </c>
      <c r="C501" s="172" t="s">
        <v>624</v>
      </c>
      <c r="D501" s="168" t="s">
        <v>666</v>
      </c>
      <c r="E501" s="172" t="s">
        <v>67</v>
      </c>
      <c r="F501" s="170">
        <v>1988</v>
      </c>
      <c r="G501" s="173" t="s">
        <v>620</v>
      </c>
    </row>
    <row r="502" spans="1:7" x14ac:dyDescent="0.25">
      <c r="A502" s="172">
        <v>482</v>
      </c>
      <c r="B502" s="172" t="s">
        <v>625</v>
      </c>
      <c r="C502" s="172" t="s">
        <v>89</v>
      </c>
      <c r="D502" s="168" t="s">
        <v>666</v>
      </c>
      <c r="E502" s="172" t="s">
        <v>67</v>
      </c>
      <c r="F502" s="170">
        <v>1998</v>
      </c>
      <c r="G502" s="173" t="s">
        <v>620</v>
      </c>
    </row>
    <row r="503" spans="1:7" x14ac:dyDescent="0.25">
      <c r="A503" s="172">
        <v>483</v>
      </c>
      <c r="B503" s="169" t="s">
        <v>720</v>
      </c>
      <c r="C503" s="172" t="s">
        <v>177</v>
      </c>
      <c r="D503" s="168" t="s">
        <v>669</v>
      </c>
      <c r="E503" s="172" t="s">
        <v>67</v>
      </c>
      <c r="F503" s="170">
        <v>1988</v>
      </c>
      <c r="G503" s="173" t="s">
        <v>620</v>
      </c>
    </row>
    <row r="504" spans="1:7" x14ac:dyDescent="0.25">
      <c r="A504" s="172">
        <v>484</v>
      </c>
      <c r="B504" s="169" t="s">
        <v>459</v>
      </c>
      <c r="C504" s="169" t="s">
        <v>458</v>
      </c>
      <c r="D504" s="168" t="s">
        <v>669</v>
      </c>
      <c r="E504" s="172" t="s">
        <v>67</v>
      </c>
      <c r="F504" s="170">
        <v>1984</v>
      </c>
      <c r="G504" s="173" t="s">
        <v>620</v>
      </c>
    </row>
    <row r="505" spans="1:7" x14ac:dyDescent="0.25">
      <c r="A505" s="172">
        <v>485</v>
      </c>
      <c r="B505" s="172" t="s">
        <v>232</v>
      </c>
      <c r="C505" s="172" t="s">
        <v>110</v>
      </c>
      <c r="D505" s="172" t="s">
        <v>669</v>
      </c>
      <c r="E505" s="172" t="s">
        <v>67</v>
      </c>
      <c r="F505" s="170">
        <v>1974</v>
      </c>
      <c r="G505" s="173" t="s">
        <v>620</v>
      </c>
    </row>
    <row r="506" spans="1:7" x14ac:dyDescent="0.25">
      <c r="A506" s="172">
        <v>486</v>
      </c>
      <c r="B506" s="172" t="s">
        <v>320</v>
      </c>
      <c r="C506" s="172" t="s">
        <v>111</v>
      </c>
      <c r="D506" s="172" t="s">
        <v>669</v>
      </c>
      <c r="E506" s="172" t="s">
        <v>67</v>
      </c>
      <c r="F506" s="170">
        <v>1987</v>
      </c>
      <c r="G506" s="173" t="s">
        <v>620</v>
      </c>
    </row>
    <row r="507" spans="1:7" x14ac:dyDescent="0.25">
      <c r="A507" s="172">
        <v>487</v>
      </c>
      <c r="B507" s="172" t="s">
        <v>429</v>
      </c>
      <c r="C507" s="172" t="s">
        <v>109</v>
      </c>
      <c r="D507" s="172" t="s">
        <v>664</v>
      </c>
      <c r="E507" s="172" t="s">
        <v>67</v>
      </c>
      <c r="F507" s="170">
        <v>1998</v>
      </c>
      <c r="G507" s="173" t="s">
        <v>620</v>
      </c>
    </row>
    <row r="508" spans="1:7" x14ac:dyDescent="0.25">
      <c r="A508" s="172">
        <v>488</v>
      </c>
      <c r="B508" s="172" t="s">
        <v>438</v>
      </c>
      <c r="C508" s="172" t="s">
        <v>276</v>
      </c>
      <c r="D508" s="172" t="s">
        <v>664</v>
      </c>
      <c r="E508" s="172" t="s">
        <v>67</v>
      </c>
      <c r="F508" s="170">
        <v>1982</v>
      </c>
      <c r="G508" s="173" t="s">
        <v>620</v>
      </c>
    </row>
    <row r="509" spans="1:7" x14ac:dyDescent="0.25">
      <c r="A509" s="172">
        <v>489</v>
      </c>
      <c r="B509" s="172" t="s">
        <v>427</v>
      </c>
      <c r="C509" s="172" t="s">
        <v>410</v>
      </c>
      <c r="D509" s="172" t="s">
        <v>664</v>
      </c>
      <c r="E509" s="172" t="s">
        <v>67</v>
      </c>
      <c r="F509" s="170">
        <v>1997</v>
      </c>
      <c r="G509" s="173" t="s">
        <v>620</v>
      </c>
    </row>
    <row r="510" spans="1:7" x14ac:dyDescent="0.25">
      <c r="A510" s="172">
        <v>490</v>
      </c>
      <c r="B510" s="172" t="s">
        <v>321</v>
      </c>
      <c r="C510" s="172" t="s">
        <v>177</v>
      </c>
      <c r="D510" s="172" t="s">
        <v>669</v>
      </c>
      <c r="E510" s="172" t="s">
        <v>67</v>
      </c>
      <c r="F510" s="170">
        <v>1973</v>
      </c>
      <c r="G510" s="173" t="s">
        <v>620</v>
      </c>
    </row>
    <row r="511" spans="1:7" x14ac:dyDescent="0.25">
      <c r="A511" s="172">
        <v>491</v>
      </c>
      <c r="B511" s="172" t="s">
        <v>626</v>
      </c>
      <c r="C511" s="172" t="s">
        <v>627</v>
      </c>
      <c r="D511" s="172" t="s">
        <v>664</v>
      </c>
      <c r="E511" s="172" t="s">
        <v>67</v>
      </c>
      <c r="F511" s="170">
        <v>1987</v>
      </c>
      <c r="G511" s="173" t="s">
        <v>620</v>
      </c>
    </row>
    <row r="512" spans="1:7" x14ac:dyDescent="0.25">
      <c r="A512" s="172">
        <v>492</v>
      </c>
      <c r="B512" s="172" t="s">
        <v>656</v>
      </c>
      <c r="C512" s="172" t="s">
        <v>656</v>
      </c>
      <c r="D512" s="172" t="s">
        <v>656</v>
      </c>
    </row>
    <row r="513" spans="1:7" x14ac:dyDescent="0.25">
      <c r="A513" s="172">
        <v>493</v>
      </c>
      <c r="B513" s="172" t="s">
        <v>656</v>
      </c>
      <c r="C513" s="172" t="s">
        <v>656</v>
      </c>
      <c r="D513" s="172" t="s">
        <v>656</v>
      </c>
    </row>
    <row r="514" spans="1:7" x14ac:dyDescent="0.25">
      <c r="A514" s="172">
        <v>494</v>
      </c>
      <c r="B514" s="172" t="s">
        <v>656</v>
      </c>
      <c r="C514" s="172" t="s">
        <v>656</v>
      </c>
      <c r="D514" s="172" t="s">
        <v>656</v>
      </c>
    </row>
    <row r="515" spans="1:7" x14ac:dyDescent="0.25">
      <c r="A515" s="172">
        <v>495</v>
      </c>
      <c r="B515" s="172" t="s">
        <v>656</v>
      </c>
      <c r="C515" s="172" t="s">
        <v>656</v>
      </c>
      <c r="D515" s="172" t="s">
        <v>656</v>
      </c>
    </row>
    <row r="516" spans="1:7" x14ac:dyDescent="0.25">
      <c r="A516" s="172">
        <v>496</v>
      </c>
      <c r="B516" s="172" t="s">
        <v>656</v>
      </c>
      <c r="C516" s="172" t="s">
        <v>656</v>
      </c>
      <c r="D516" s="169" t="s">
        <v>656</v>
      </c>
      <c r="F516" s="171"/>
    </row>
    <row r="517" spans="1:7" x14ac:dyDescent="0.25">
      <c r="A517" s="172">
        <v>497</v>
      </c>
      <c r="B517" s="172" t="s">
        <v>656</v>
      </c>
      <c r="C517" s="172" t="s">
        <v>656</v>
      </c>
      <c r="D517" s="169" t="s">
        <v>656</v>
      </c>
    </row>
    <row r="518" spans="1:7" x14ac:dyDescent="0.25">
      <c r="A518" s="172">
        <v>498</v>
      </c>
      <c r="B518" s="172" t="s">
        <v>656</v>
      </c>
      <c r="C518" s="172" t="s">
        <v>656</v>
      </c>
      <c r="D518" s="172" t="s">
        <v>656</v>
      </c>
      <c r="F518" s="171"/>
    </row>
    <row r="519" spans="1:7" x14ac:dyDescent="0.25">
      <c r="A519" s="172">
        <v>499</v>
      </c>
      <c r="B519" s="172" t="s">
        <v>656</v>
      </c>
      <c r="C519" s="172" t="s">
        <v>656</v>
      </c>
      <c r="D519" s="169" t="s">
        <v>656</v>
      </c>
      <c r="F519" s="171"/>
    </row>
    <row r="520" spans="1:7" x14ac:dyDescent="0.25">
      <c r="A520" s="172">
        <v>500</v>
      </c>
      <c r="B520" s="172" t="s">
        <v>656</v>
      </c>
      <c r="C520" s="172" t="s">
        <v>656</v>
      </c>
      <c r="D520" s="169" t="s">
        <v>656</v>
      </c>
    </row>
    <row r="521" spans="1:7" x14ac:dyDescent="0.25">
      <c r="B521" s="172" t="s">
        <v>656</v>
      </c>
      <c r="C521" s="172" t="s">
        <v>656</v>
      </c>
      <c r="D521" s="174" t="s">
        <v>656</v>
      </c>
    </row>
    <row r="522" spans="1:7" x14ac:dyDescent="0.25">
      <c r="A522" s="172">
        <v>501</v>
      </c>
      <c r="B522" s="172" t="s">
        <v>159</v>
      </c>
      <c r="C522" s="172" t="s">
        <v>116</v>
      </c>
      <c r="D522" s="172" t="s">
        <v>72</v>
      </c>
      <c r="E522" s="172" t="s">
        <v>67</v>
      </c>
      <c r="F522" s="171">
        <v>1999</v>
      </c>
      <c r="G522" s="173" t="s">
        <v>628</v>
      </c>
    </row>
    <row r="523" spans="1:7" x14ac:dyDescent="0.25">
      <c r="A523" s="172">
        <v>502</v>
      </c>
      <c r="B523" s="172" t="s">
        <v>298</v>
      </c>
      <c r="C523" s="172" t="s">
        <v>299</v>
      </c>
      <c r="D523" s="169" t="s">
        <v>271</v>
      </c>
      <c r="E523" s="172" t="s">
        <v>67</v>
      </c>
      <c r="F523" s="170">
        <v>1988</v>
      </c>
      <c r="G523" s="173" t="s">
        <v>628</v>
      </c>
    </row>
    <row r="524" spans="1:7" x14ac:dyDescent="0.25">
      <c r="A524" s="172">
        <v>503</v>
      </c>
      <c r="B524" s="172" t="s">
        <v>217</v>
      </c>
      <c r="C524" s="172" t="s">
        <v>218</v>
      </c>
      <c r="D524" s="172" t="s">
        <v>663</v>
      </c>
      <c r="E524" s="169" t="s">
        <v>67</v>
      </c>
      <c r="F524" s="170">
        <v>1998</v>
      </c>
      <c r="G524" s="173" t="s">
        <v>628</v>
      </c>
    </row>
    <row r="525" spans="1:7" x14ac:dyDescent="0.25">
      <c r="A525" s="172">
        <v>504</v>
      </c>
      <c r="B525" s="172" t="s">
        <v>179</v>
      </c>
      <c r="C525" s="172" t="s">
        <v>71</v>
      </c>
      <c r="D525" s="174" t="s">
        <v>72</v>
      </c>
      <c r="E525" s="172" t="s">
        <v>67</v>
      </c>
      <c r="F525" s="170">
        <v>2001</v>
      </c>
      <c r="G525" s="173" t="s">
        <v>628</v>
      </c>
    </row>
    <row r="526" spans="1:7" x14ac:dyDescent="0.25">
      <c r="A526" s="172">
        <v>505</v>
      </c>
      <c r="B526" s="172" t="s">
        <v>550</v>
      </c>
      <c r="C526" s="172" t="s">
        <v>206</v>
      </c>
      <c r="D526" s="172" t="s">
        <v>72</v>
      </c>
      <c r="E526" s="172" t="s">
        <v>67</v>
      </c>
      <c r="F526" s="170">
        <v>2003</v>
      </c>
      <c r="G526" s="173" t="s">
        <v>628</v>
      </c>
    </row>
    <row r="527" spans="1:7" x14ac:dyDescent="0.25">
      <c r="A527" s="172">
        <v>506</v>
      </c>
      <c r="B527" s="172" t="s">
        <v>629</v>
      </c>
      <c r="C527" s="172" t="s">
        <v>630</v>
      </c>
      <c r="D527" s="172" t="s">
        <v>72</v>
      </c>
      <c r="E527" s="172" t="s">
        <v>67</v>
      </c>
      <c r="F527" s="170">
        <v>2002</v>
      </c>
      <c r="G527" s="173" t="s">
        <v>628</v>
      </c>
    </row>
    <row r="528" spans="1:7" x14ac:dyDescent="0.25">
      <c r="A528" s="172">
        <v>507</v>
      </c>
      <c r="B528" s="172" t="s">
        <v>413</v>
      </c>
      <c r="C528" s="172" t="s">
        <v>188</v>
      </c>
      <c r="D528" s="169" t="s">
        <v>284</v>
      </c>
      <c r="E528" s="172" t="s">
        <v>67</v>
      </c>
      <c r="F528" s="170">
        <v>1989</v>
      </c>
      <c r="G528" s="173" t="s">
        <v>628</v>
      </c>
    </row>
    <row r="529" spans="1:7" x14ac:dyDescent="0.25">
      <c r="A529" s="172">
        <v>508</v>
      </c>
      <c r="B529" s="172" t="s">
        <v>239</v>
      </c>
      <c r="C529" s="172" t="s">
        <v>238</v>
      </c>
      <c r="D529" s="172" t="s">
        <v>271</v>
      </c>
      <c r="E529" s="172" t="s">
        <v>67</v>
      </c>
      <c r="F529" s="170">
        <v>1988</v>
      </c>
      <c r="G529" s="173" t="s">
        <v>628</v>
      </c>
    </row>
    <row r="530" spans="1:7" x14ac:dyDescent="0.25">
      <c r="A530" s="172">
        <v>509</v>
      </c>
      <c r="B530" s="169" t="s">
        <v>477</v>
      </c>
      <c r="C530" s="169" t="s">
        <v>97</v>
      </c>
      <c r="D530" s="169" t="s">
        <v>668</v>
      </c>
      <c r="E530" s="169" t="s">
        <v>67</v>
      </c>
      <c r="F530" s="170">
        <v>1995</v>
      </c>
      <c r="G530" s="173" t="s">
        <v>628</v>
      </c>
    </row>
    <row r="531" spans="1:7" x14ac:dyDescent="0.25">
      <c r="A531" s="172">
        <v>510</v>
      </c>
      <c r="B531" s="172" t="s">
        <v>403</v>
      </c>
      <c r="C531" s="172" t="s">
        <v>92</v>
      </c>
      <c r="D531" s="172" t="s">
        <v>271</v>
      </c>
      <c r="E531" s="172" t="s">
        <v>67</v>
      </c>
      <c r="F531" s="170">
        <v>1991</v>
      </c>
      <c r="G531" s="173" t="s">
        <v>628</v>
      </c>
    </row>
    <row r="532" spans="1:7" x14ac:dyDescent="0.25">
      <c r="A532" s="172">
        <v>511</v>
      </c>
      <c r="B532" s="172" t="s">
        <v>456</v>
      </c>
      <c r="C532" s="172" t="s">
        <v>457</v>
      </c>
      <c r="D532" s="172" t="s">
        <v>354</v>
      </c>
      <c r="E532" s="172" t="s">
        <v>67</v>
      </c>
      <c r="F532" s="170">
        <v>1995</v>
      </c>
      <c r="G532" s="173" t="s">
        <v>628</v>
      </c>
    </row>
    <row r="533" spans="1:7" x14ac:dyDescent="0.25">
      <c r="A533" s="172">
        <v>512</v>
      </c>
      <c r="B533" s="172" t="s">
        <v>631</v>
      </c>
      <c r="C533" s="172" t="s">
        <v>117</v>
      </c>
      <c r="D533" s="172" t="s">
        <v>668</v>
      </c>
      <c r="E533" s="172" t="s">
        <v>67</v>
      </c>
      <c r="F533" s="170">
        <v>1978</v>
      </c>
      <c r="G533" s="173" t="s">
        <v>628</v>
      </c>
    </row>
    <row r="534" spans="1:7" x14ac:dyDescent="0.25">
      <c r="A534" s="172">
        <v>513</v>
      </c>
      <c r="B534" s="172" t="s">
        <v>305</v>
      </c>
      <c r="C534" s="172" t="s">
        <v>89</v>
      </c>
      <c r="D534" s="172" t="s">
        <v>284</v>
      </c>
      <c r="E534" s="172" t="s">
        <v>67</v>
      </c>
      <c r="F534" s="170">
        <v>1993</v>
      </c>
      <c r="G534" s="173" t="s">
        <v>628</v>
      </c>
    </row>
    <row r="535" spans="1:7" x14ac:dyDescent="0.25">
      <c r="A535" s="172">
        <v>514</v>
      </c>
      <c r="B535" s="172" t="s">
        <v>216</v>
      </c>
      <c r="C535" s="172" t="s">
        <v>113</v>
      </c>
      <c r="D535" s="172" t="s">
        <v>668</v>
      </c>
      <c r="E535" s="172" t="s">
        <v>67</v>
      </c>
      <c r="F535" s="170">
        <v>2000</v>
      </c>
      <c r="G535" s="173" t="s">
        <v>628</v>
      </c>
    </row>
    <row r="536" spans="1:7" x14ac:dyDescent="0.25">
      <c r="A536" s="172">
        <v>515</v>
      </c>
      <c r="B536" s="172" t="s">
        <v>485</v>
      </c>
      <c r="C536" s="172" t="s">
        <v>96</v>
      </c>
      <c r="D536" s="172" t="s">
        <v>668</v>
      </c>
      <c r="E536" s="172" t="s">
        <v>67</v>
      </c>
      <c r="F536" s="170">
        <v>2003</v>
      </c>
      <c r="G536" s="173" t="s">
        <v>628</v>
      </c>
    </row>
    <row r="537" spans="1:7" x14ac:dyDescent="0.25">
      <c r="A537" s="172">
        <v>516</v>
      </c>
      <c r="B537" s="172" t="s">
        <v>694</v>
      </c>
      <c r="C537" s="172" t="s">
        <v>695</v>
      </c>
      <c r="D537" s="172" t="s">
        <v>271</v>
      </c>
      <c r="E537" s="172" t="s">
        <v>67</v>
      </c>
      <c r="F537" s="170">
        <v>1997</v>
      </c>
      <c r="G537" s="173" t="s">
        <v>628</v>
      </c>
    </row>
    <row r="538" spans="1:7" x14ac:dyDescent="0.25">
      <c r="A538" s="172">
        <v>517</v>
      </c>
      <c r="B538" s="172" t="s">
        <v>696</v>
      </c>
      <c r="C538" s="172" t="s">
        <v>697</v>
      </c>
      <c r="D538" s="172" t="s">
        <v>72</v>
      </c>
      <c r="E538" s="172" t="s">
        <v>67</v>
      </c>
      <c r="F538" s="170">
        <v>1997</v>
      </c>
      <c r="G538" s="173" t="s">
        <v>628</v>
      </c>
    </row>
    <row r="539" spans="1:7" x14ac:dyDescent="0.25">
      <c r="A539" s="172">
        <v>518</v>
      </c>
      <c r="B539" s="172" t="s">
        <v>656</v>
      </c>
      <c r="C539" s="172" t="s">
        <v>656</v>
      </c>
      <c r="D539" s="172" t="s">
        <v>656</v>
      </c>
    </row>
    <row r="540" spans="1:7" x14ac:dyDescent="0.25">
      <c r="A540" s="172">
        <v>519</v>
      </c>
      <c r="B540" s="172" t="s">
        <v>656</v>
      </c>
      <c r="C540" s="172" t="s">
        <v>656</v>
      </c>
      <c r="D540" s="172" t="s">
        <v>656</v>
      </c>
    </row>
    <row r="541" spans="1:7" x14ac:dyDescent="0.25">
      <c r="A541" s="172">
        <v>520</v>
      </c>
      <c r="B541" s="172" t="s">
        <v>656</v>
      </c>
      <c r="C541" s="172" t="s">
        <v>656</v>
      </c>
      <c r="D541" s="172" t="s">
        <v>656</v>
      </c>
    </row>
    <row r="542" spans="1:7" x14ac:dyDescent="0.25">
      <c r="A542" s="172">
        <v>521</v>
      </c>
      <c r="B542" s="172" t="s">
        <v>656</v>
      </c>
      <c r="C542" s="172" t="s">
        <v>656</v>
      </c>
      <c r="D542" s="172" t="s">
        <v>656</v>
      </c>
    </row>
    <row r="543" spans="1:7" x14ac:dyDescent="0.25">
      <c r="A543" s="172">
        <v>522</v>
      </c>
      <c r="B543" s="172" t="s">
        <v>656</v>
      </c>
      <c r="C543" s="172" t="s">
        <v>656</v>
      </c>
      <c r="D543" s="169" t="s">
        <v>656</v>
      </c>
      <c r="F543" s="171"/>
    </row>
    <row r="544" spans="1:7" x14ac:dyDescent="0.25">
      <c r="A544" s="172">
        <v>523</v>
      </c>
      <c r="B544" s="172" t="s">
        <v>656</v>
      </c>
      <c r="C544" s="172" t="s">
        <v>656</v>
      </c>
      <c r="D544" s="169" t="s">
        <v>656</v>
      </c>
    </row>
    <row r="545" spans="1:7" x14ac:dyDescent="0.25">
      <c r="A545" s="172">
        <v>524</v>
      </c>
      <c r="B545" s="172" t="s">
        <v>656</v>
      </c>
      <c r="C545" s="172" t="s">
        <v>656</v>
      </c>
      <c r="D545" s="172" t="s">
        <v>656</v>
      </c>
    </row>
    <row r="546" spans="1:7" x14ac:dyDescent="0.25">
      <c r="A546" s="172">
        <v>525</v>
      </c>
      <c r="B546" s="172" t="s">
        <v>656</v>
      </c>
      <c r="C546" s="169" t="s">
        <v>656</v>
      </c>
      <c r="D546" s="169" t="s">
        <v>656</v>
      </c>
    </row>
    <row r="547" spans="1:7" x14ac:dyDescent="0.25">
      <c r="B547" s="172" t="s">
        <v>656</v>
      </c>
      <c r="C547" s="172" t="s">
        <v>656</v>
      </c>
      <c r="D547" s="169" t="s">
        <v>656</v>
      </c>
      <c r="F547" s="171"/>
    </row>
    <row r="548" spans="1:7" x14ac:dyDescent="0.25">
      <c r="A548" s="172">
        <v>526</v>
      </c>
      <c r="B548" s="172" t="s">
        <v>362</v>
      </c>
      <c r="C548" s="172" t="s">
        <v>417</v>
      </c>
      <c r="D548" s="169" t="s">
        <v>668</v>
      </c>
      <c r="E548" s="172" t="s">
        <v>67</v>
      </c>
      <c r="F548" s="171">
        <v>1996</v>
      </c>
      <c r="G548" s="173" t="s">
        <v>632</v>
      </c>
    </row>
    <row r="549" spans="1:7" x14ac:dyDescent="0.25">
      <c r="A549" s="172">
        <v>527</v>
      </c>
      <c r="B549" s="172" t="s">
        <v>258</v>
      </c>
      <c r="C549" s="172" t="s">
        <v>259</v>
      </c>
      <c r="D549" s="172" t="s">
        <v>668</v>
      </c>
      <c r="E549" s="172" t="s">
        <v>67</v>
      </c>
      <c r="F549" s="170">
        <v>1987</v>
      </c>
      <c r="G549" s="173" t="s">
        <v>632</v>
      </c>
    </row>
    <row r="550" spans="1:7" x14ac:dyDescent="0.25">
      <c r="A550" s="172">
        <v>528</v>
      </c>
      <c r="B550" s="172" t="s">
        <v>157</v>
      </c>
      <c r="C550" s="172" t="s">
        <v>112</v>
      </c>
      <c r="D550" s="169" t="s">
        <v>72</v>
      </c>
      <c r="E550" s="172" t="s">
        <v>67</v>
      </c>
      <c r="F550" s="171">
        <v>1986</v>
      </c>
      <c r="G550" s="173" t="s">
        <v>632</v>
      </c>
    </row>
    <row r="551" spans="1:7" x14ac:dyDescent="0.25">
      <c r="A551" s="172">
        <v>529</v>
      </c>
      <c r="B551" s="172" t="s">
        <v>401</v>
      </c>
      <c r="C551" s="172" t="s">
        <v>402</v>
      </c>
      <c r="D551" s="169" t="s">
        <v>271</v>
      </c>
      <c r="E551" s="172" t="s">
        <v>67</v>
      </c>
      <c r="F551" s="171">
        <v>1991</v>
      </c>
      <c r="G551" s="173" t="s">
        <v>632</v>
      </c>
    </row>
    <row r="552" spans="1:7" x14ac:dyDescent="0.25">
      <c r="A552" s="172">
        <v>530</v>
      </c>
      <c r="B552" s="172" t="s">
        <v>215</v>
      </c>
      <c r="C552" s="172" t="s">
        <v>188</v>
      </c>
      <c r="D552" s="172" t="s">
        <v>284</v>
      </c>
      <c r="E552" s="172" t="s">
        <v>67</v>
      </c>
      <c r="F552" s="170">
        <v>1986</v>
      </c>
      <c r="G552" s="173" t="s">
        <v>632</v>
      </c>
    </row>
    <row r="553" spans="1:7" x14ac:dyDescent="0.25">
      <c r="A553" s="172">
        <v>531</v>
      </c>
      <c r="B553" s="172" t="s">
        <v>207</v>
      </c>
      <c r="C553" s="172" t="s">
        <v>208</v>
      </c>
      <c r="D553" s="169" t="s">
        <v>72</v>
      </c>
      <c r="E553" s="172" t="s">
        <v>67</v>
      </c>
      <c r="F553" s="171">
        <v>1993</v>
      </c>
      <c r="G553" s="173" t="s">
        <v>632</v>
      </c>
    </row>
    <row r="554" spans="1:7" x14ac:dyDescent="0.25">
      <c r="A554" s="172">
        <v>532</v>
      </c>
      <c r="B554" s="172" t="s">
        <v>306</v>
      </c>
      <c r="C554" s="172" t="s">
        <v>96</v>
      </c>
      <c r="D554" s="172" t="s">
        <v>284</v>
      </c>
      <c r="E554" s="172" t="s">
        <v>67</v>
      </c>
      <c r="F554" s="170">
        <v>1995</v>
      </c>
      <c r="G554" s="173" t="s">
        <v>632</v>
      </c>
    </row>
    <row r="555" spans="1:7" x14ac:dyDescent="0.25">
      <c r="A555" s="172">
        <v>533</v>
      </c>
      <c r="B555" s="172" t="s">
        <v>423</v>
      </c>
      <c r="C555" s="172" t="s">
        <v>261</v>
      </c>
      <c r="D555" s="172" t="s">
        <v>354</v>
      </c>
      <c r="E555" s="172" t="s">
        <v>67</v>
      </c>
      <c r="F555" s="170">
        <v>1990</v>
      </c>
      <c r="G555" s="173" t="s">
        <v>632</v>
      </c>
    </row>
    <row r="556" spans="1:7" x14ac:dyDescent="0.25">
      <c r="A556" s="172">
        <v>534</v>
      </c>
      <c r="B556" s="169" t="s">
        <v>633</v>
      </c>
      <c r="C556" s="169" t="s">
        <v>92</v>
      </c>
      <c r="D556" s="169" t="s">
        <v>284</v>
      </c>
      <c r="E556" s="169" t="s">
        <v>67</v>
      </c>
      <c r="F556" s="170">
        <v>1982</v>
      </c>
      <c r="G556" s="171" t="s">
        <v>632</v>
      </c>
    </row>
    <row r="557" spans="1:7" x14ac:dyDescent="0.25">
      <c r="A557" s="172">
        <v>535</v>
      </c>
      <c r="B557" s="172" t="s">
        <v>362</v>
      </c>
      <c r="C557" s="172" t="s">
        <v>89</v>
      </c>
      <c r="D557" s="172" t="s">
        <v>271</v>
      </c>
      <c r="E557" s="172" t="s">
        <v>67</v>
      </c>
      <c r="F557" s="170">
        <v>1994</v>
      </c>
      <c r="G557" s="171" t="s">
        <v>632</v>
      </c>
    </row>
    <row r="558" spans="1:7" x14ac:dyDescent="0.25">
      <c r="A558" s="172">
        <v>536</v>
      </c>
      <c r="B558" s="169" t="s">
        <v>168</v>
      </c>
      <c r="C558" s="172" t="s">
        <v>111</v>
      </c>
      <c r="D558" s="172" t="s">
        <v>663</v>
      </c>
      <c r="E558" s="172" t="s">
        <v>67</v>
      </c>
      <c r="F558" s="170">
        <v>1995</v>
      </c>
      <c r="G558" s="171" t="s">
        <v>632</v>
      </c>
    </row>
    <row r="559" spans="1:7" x14ac:dyDescent="0.25">
      <c r="A559" s="172">
        <v>537</v>
      </c>
      <c r="B559" s="172" t="s">
        <v>322</v>
      </c>
      <c r="C559" s="172" t="s">
        <v>76</v>
      </c>
      <c r="D559" s="172" t="s">
        <v>72</v>
      </c>
      <c r="E559" s="172" t="s">
        <v>67</v>
      </c>
      <c r="F559" s="170">
        <v>1986</v>
      </c>
      <c r="G559" s="173" t="s">
        <v>632</v>
      </c>
    </row>
    <row r="560" spans="1:7" x14ac:dyDescent="0.25">
      <c r="A560" s="172">
        <v>538</v>
      </c>
      <c r="B560" s="172" t="s">
        <v>414</v>
      </c>
      <c r="C560" s="172" t="s">
        <v>113</v>
      </c>
      <c r="D560" s="172" t="s">
        <v>354</v>
      </c>
      <c r="E560" s="172" t="s">
        <v>67</v>
      </c>
      <c r="F560" s="170">
        <v>1994</v>
      </c>
      <c r="G560" s="173" t="s">
        <v>632</v>
      </c>
    </row>
    <row r="561" spans="1:7" x14ac:dyDescent="0.25">
      <c r="A561" s="172">
        <v>539</v>
      </c>
      <c r="B561" s="172" t="s">
        <v>634</v>
      </c>
      <c r="C561" s="172" t="s">
        <v>186</v>
      </c>
      <c r="D561" s="172" t="s">
        <v>271</v>
      </c>
      <c r="E561" s="172" t="s">
        <v>67</v>
      </c>
      <c r="F561" s="170">
        <v>1996</v>
      </c>
      <c r="G561" s="173" t="s">
        <v>632</v>
      </c>
    </row>
    <row r="562" spans="1:7" x14ac:dyDescent="0.25">
      <c r="A562" s="172">
        <v>540</v>
      </c>
      <c r="B562" s="169" t="s">
        <v>721</v>
      </c>
      <c r="C562" s="169" t="s">
        <v>479</v>
      </c>
      <c r="D562" s="169" t="s">
        <v>668</v>
      </c>
      <c r="E562" s="169" t="s">
        <v>67</v>
      </c>
      <c r="F562" s="170">
        <v>2004</v>
      </c>
      <c r="G562" s="173" t="s">
        <v>632</v>
      </c>
    </row>
    <row r="563" spans="1:7" x14ac:dyDescent="0.25">
      <c r="A563" s="172">
        <v>541</v>
      </c>
      <c r="B563" s="169" t="s">
        <v>656</v>
      </c>
      <c r="C563" s="169" t="s">
        <v>656</v>
      </c>
      <c r="D563" s="169" t="s">
        <v>656</v>
      </c>
      <c r="E563" s="169"/>
    </row>
    <row r="564" spans="1:7" x14ac:dyDescent="0.25">
      <c r="A564" s="172">
        <v>542</v>
      </c>
      <c r="B564" s="172" t="s">
        <v>656</v>
      </c>
      <c r="C564" s="172" t="s">
        <v>656</v>
      </c>
      <c r="D564" s="172" t="s">
        <v>656</v>
      </c>
    </row>
    <row r="565" spans="1:7" x14ac:dyDescent="0.25">
      <c r="A565" s="172">
        <v>543</v>
      </c>
      <c r="B565" s="172" t="s">
        <v>656</v>
      </c>
      <c r="C565" s="172" t="s">
        <v>656</v>
      </c>
      <c r="D565" s="172" t="s">
        <v>656</v>
      </c>
    </row>
    <row r="566" spans="1:7" x14ac:dyDescent="0.25">
      <c r="A566" s="172">
        <v>544</v>
      </c>
      <c r="B566" s="172" t="s">
        <v>656</v>
      </c>
      <c r="C566" s="172" t="s">
        <v>656</v>
      </c>
      <c r="D566" s="172" t="s">
        <v>656</v>
      </c>
    </row>
    <row r="567" spans="1:7" x14ac:dyDescent="0.25">
      <c r="A567" s="172">
        <v>545</v>
      </c>
      <c r="B567" s="172" t="s">
        <v>656</v>
      </c>
      <c r="C567" s="172" t="s">
        <v>656</v>
      </c>
      <c r="D567" s="172" t="s">
        <v>656</v>
      </c>
    </row>
    <row r="568" spans="1:7" x14ac:dyDescent="0.25">
      <c r="A568" s="172">
        <v>546</v>
      </c>
      <c r="B568" s="172" t="s">
        <v>656</v>
      </c>
      <c r="C568" s="172" t="s">
        <v>656</v>
      </c>
      <c r="D568" s="172" t="s">
        <v>656</v>
      </c>
    </row>
    <row r="569" spans="1:7" x14ac:dyDescent="0.25">
      <c r="A569" s="172">
        <v>547</v>
      </c>
      <c r="B569" s="172" t="s">
        <v>656</v>
      </c>
      <c r="C569" s="172" t="s">
        <v>656</v>
      </c>
      <c r="D569" s="169" t="s">
        <v>656</v>
      </c>
    </row>
    <row r="570" spans="1:7" x14ac:dyDescent="0.25">
      <c r="A570" s="172">
        <v>548</v>
      </c>
      <c r="B570" s="172" t="s">
        <v>656</v>
      </c>
      <c r="C570" s="172" t="s">
        <v>656</v>
      </c>
      <c r="D570" s="172" t="s">
        <v>656</v>
      </c>
    </row>
    <row r="571" spans="1:7" x14ac:dyDescent="0.25">
      <c r="A571" s="172">
        <v>549</v>
      </c>
      <c r="B571" s="172" t="s">
        <v>656</v>
      </c>
      <c r="C571" s="172" t="s">
        <v>656</v>
      </c>
      <c r="D571" s="169" t="s">
        <v>656</v>
      </c>
      <c r="E571" s="169"/>
      <c r="F571" s="171"/>
    </row>
    <row r="572" spans="1:7" x14ac:dyDescent="0.25">
      <c r="A572" s="172">
        <v>550</v>
      </c>
      <c r="B572" s="172" t="s">
        <v>656</v>
      </c>
      <c r="C572" s="172" t="s">
        <v>656</v>
      </c>
      <c r="D572" s="172" t="s">
        <v>656</v>
      </c>
    </row>
    <row r="573" spans="1:7" x14ac:dyDescent="0.25">
      <c r="B573" s="172" t="s">
        <v>656</v>
      </c>
      <c r="C573" s="172" t="s">
        <v>656</v>
      </c>
      <c r="D573" s="169" t="s">
        <v>656</v>
      </c>
    </row>
    <row r="574" spans="1:7" x14ac:dyDescent="0.25">
      <c r="A574" s="172">
        <v>551</v>
      </c>
      <c r="B574" s="172" t="s">
        <v>635</v>
      </c>
      <c r="C574" s="172" t="s">
        <v>636</v>
      </c>
      <c r="D574" s="172" t="s">
        <v>271</v>
      </c>
      <c r="E574" s="172" t="s">
        <v>67</v>
      </c>
      <c r="F574" s="170">
        <v>1992</v>
      </c>
      <c r="G574" s="173" t="s">
        <v>637</v>
      </c>
    </row>
    <row r="575" spans="1:7" x14ac:dyDescent="0.25">
      <c r="A575" s="172">
        <v>552</v>
      </c>
      <c r="B575" s="172" t="s">
        <v>213</v>
      </c>
      <c r="C575" s="172" t="s">
        <v>214</v>
      </c>
      <c r="D575" s="172" t="s">
        <v>668</v>
      </c>
      <c r="E575" s="172" t="s">
        <v>67</v>
      </c>
      <c r="F575" s="170">
        <v>1988</v>
      </c>
      <c r="G575" s="173" t="s">
        <v>637</v>
      </c>
    </row>
    <row r="576" spans="1:7" x14ac:dyDescent="0.25">
      <c r="A576" s="172">
        <v>553</v>
      </c>
      <c r="B576" s="172" t="s">
        <v>638</v>
      </c>
      <c r="C576" s="172" t="s">
        <v>639</v>
      </c>
      <c r="D576" s="172" t="s">
        <v>271</v>
      </c>
      <c r="E576" s="169" t="s">
        <v>640</v>
      </c>
      <c r="F576" s="170">
        <v>1994</v>
      </c>
      <c r="G576" s="173" t="s">
        <v>637</v>
      </c>
    </row>
    <row r="577" spans="1:7" x14ac:dyDescent="0.25">
      <c r="A577" s="172">
        <v>554</v>
      </c>
      <c r="B577" s="172" t="s">
        <v>219</v>
      </c>
      <c r="C577" s="172" t="s">
        <v>95</v>
      </c>
      <c r="D577" s="172" t="s">
        <v>72</v>
      </c>
      <c r="E577" s="172" t="s">
        <v>67</v>
      </c>
      <c r="F577" s="171">
        <v>1988</v>
      </c>
      <c r="G577" s="173" t="s">
        <v>637</v>
      </c>
    </row>
    <row r="578" spans="1:7" x14ac:dyDescent="0.25">
      <c r="A578" s="172">
        <v>555</v>
      </c>
      <c r="B578" s="169" t="s">
        <v>641</v>
      </c>
      <c r="C578" s="172" t="s">
        <v>642</v>
      </c>
      <c r="D578" s="169" t="s">
        <v>271</v>
      </c>
      <c r="E578" s="172" t="s">
        <v>67</v>
      </c>
      <c r="F578" s="170">
        <v>1988</v>
      </c>
      <c r="G578" s="173" t="s">
        <v>637</v>
      </c>
    </row>
    <row r="579" spans="1:7" x14ac:dyDescent="0.25">
      <c r="A579" s="172">
        <v>556</v>
      </c>
      <c r="B579" s="172" t="s">
        <v>424</v>
      </c>
      <c r="C579" s="169" t="s">
        <v>218</v>
      </c>
      <c r="D579" s="172" t="s">
        <v>271</v>
      </c>
      <c r="E579" s="172" t="s">
        <v>67</v>
      </c>
      <c r="F579" s="170">
        <v>1993</v>
      </c>
      <c r="G579" s="173" t="s">
        <v>637</v>
      </c>
    </row>
    <row r="580" spans="1:7" x14ac:dyDescent="0.25">
      <c r="A580" s="172">
        <v>557</v>
      </c>
      <c r="B580" s="169" t="s">
        <v>643</v>
      </c>
      <c r="C580" s="172" t="s">
        <v>644</v>
      </c>
      <c r="D580" s="169" t="s">
        <v>668</v>
      </c>
      <c r="E580" s="172" t="s">
        <v>67</v>
      </c>
      <c r="F580" s="170">
        <v>2003</v>
      </c>
      <c r="G580" s="173" t="s">
        <v>637</v>
      </c>
    </row>
    <row r="581" spans="1:7" x14ac:dyDescent="0.25">
      <c r="A581" s="172">
        <v>558</v>
      </c>
      <c r="B581" s="172" t="s">
        <v>223</v>
      </c>
      <c r="C581" s="172" t="s">
        <v>224</v>
      </c>
      <c r="D581" s="169" t="s">
        <v>668</v>
      </c>
      <c r="E581" s="169" t="s">
        <v>67</v>
      </c>
      <c r="F581" s="171">
        <v>1962</v>
      </c>
      <c r="G581" s="173" t="s">
        <v>637</v>
      </c>
    </row>
    <row r="582" spans="1:7" x14ac:dyDescent="0.25">
      <c r="A582" s="172">
        <v>559</v>
      </c>
      <c r="B582" s="172" t="s">
        <v>645</v>
      </c>
      <c r="C582" s="172" t="s">
        <v>646</v>
      </c>
      <c r="D582" s="172" t="s">
        <v>271</v>
      </c>
      <c r="E582" s="172" t="s">
        <v>67</v>
      </c>
      <c r="F582" s="170">
        <v>2001</v>
      </c>
      <c r="G582" s="173" t="s">
        <v>637</v>
      </c>
    </row>
    <row r="583" spans="1:7" x14ac:dyDescent="0.25">
      <c r="A583" s="172">
        <v>560</v>
      </c>
      <c r="B583" s="172" t="s">
        <v>158</v>
      </c>
      <c r="C583" s="172" t="s">
        <v>114</v>
      </c>
      <c r="D583" s="172" t="s">
        <v>72</v>
      </c>
      <c r="E583" s="172" t="s">
        <v>67</v>
      </c>
      <c r="F583" s="170">
        <v>1967</v>
      </c>
      <c r="G583" s="173" t="s">
        <v>637</v>
      </c>
    </row>
    <row r="584" spans="1:7" x14ac:dyDescent="0.25">
      <c r="A584" s="172">
        <v>561</v>
      </c>
      <c r="B584" s="172" t="s">
        <v>647</v>
      </c>
      <c r="C584" s="172" t="s">
        <v>648</v>
      </c>
      <c r="D584" s="172" t="s">
        <v>663</v>
      </c>
      <c r="E584" s="172" t="s">
        <v>67</v>
      </c>
      <c r="F584" s="170">
        <v>1991</v>
      </c>
      <c r="G584" s="173" t="s">
        <v>637</v>
      </c>
    </row>
    <row r="585" spans="1:7" x14ac:dyDescent="0.25">
      <c r="A585" s="172">
        <v>562</v>
      </c>
      <c r="B585" s="172" t="s">
        <v>550</v>
      </c>
      <c r="C585" s="172" t="s">
        <v>131</v>
      </c>
      <c r="D585" s="172" t="s">
        <v>72</v>
      </c>
      <c r="E585" s="169" t="s">
        <v>67</v>
      </c>
      <c r="F585" s="170">
        <v>1957</v>
      </c>
      <c r="G585" s="173" t="s">
        <v>637</v>
      </c>
    </row>
    <row r="586" spans="1:7" x14ac:dyDescent="0.25">
      <c r="A586" s="172">
        <v>563</v>
      </c>
      <c r="B586" s="172" t="s">
        <v>649</v>
      </c>
      <c r="C586" s="172" t="s">
        <v>650</v>
      </c>
      <c r="D586" s="172" t="s">
        <v>668</v>
      </c>
      <c r="E586" s="172" t="s">
        <v>67</v>
      </c>
      <c r="F586" s="170">
        <v>1998</v>
      </c>
      <c r="G586" s="173" t="s">
        <v>637</v>
      </c>
    </row>
    <row r="587" spans="1:7" x14ac:dyDescent="0.25">
      <c r="A587" s="172">
        <v>564</v>
      </c>
      <c r="B587" s="172" t="s">
        <v>651</v>
      </c>
      <c r="C587" s="172" t="s">
        <v>652</v>
      </c>
      <c r="D587" s="172" t="s">
        <v>271</v>
      </c>
      <c r="E587" s="172" t="s">
        <v>67</v>
      </c>
      <c r="F587" s="170">
        <v>1997</v>
      </c>
      <c r="G587" s="173" t="s">
        <v>637</v>
      </c>
    </row>
    <row r="588" spans="1:7" x14ac:dyDescent="0.25">
      <c r="A588" s="172">
        <v>565</v>
      </c>
      <c r="B588" s="172" t="s">
        <v>653</v>
      </c>
      <c r="C588" s="172" t="s">
        <v>654</v>
      </c>
      <c r="D588" s="172" t="s">
        <v>72</v>
      </c>
      <c r="E588" s="172" t="s">
        <v>67</v>
      </c>
      <c r="F588" s="170">
        <v>2005</v>
      </c>
      <c r="G588" s="173" t="s">
        <v>637</v>
      </c>
    </row>
    <row r="589" spans="1:7" x14ac:dyDescent="0.25">
      <c r="A589" s="172">
        <v>566</v>
      </c>
      <c r="B589" s="172" t="s">
        <v>258</v>
      </c>
      <c r="C589" s="172" t="s">
        <v>480</v>
      </c>
      <c r="D589" s="172" t="s">
        <v>668</v>
      </c>
      <c r="E589" s="172" t="s">
        <v>67</v>
      </c>
      <c r="F589" s="170">
        <v>2011</v>
      </c>
      <c r="G589" s="173" t="s">
        <v>637</v>
      </c>
    </row>
    <row r="590" spans="1:7" x14ac:dyDescent="0.25">
      <c r="A590" s="172">
        <v>567</v>
      </c>
      <c r="B590" s="172" t="s">
        <v>160</v>
      </c>
      <c r="C590" s="172" t="s">
        <v>655</v>
      </c>
      <c r="D590" s="172" t="s">
        <v>72</v>
      </c>
      <c r="E590" s="172" t="s">
        <v>67</v>
      </c>
      <c r="F590" s="170">
        <v>2010</v>
      </c>
      <c r="G590" s="173" t="s">
        <v>637</v>
      </c>
    </row>
    <row r="591" spans="1:7" x14ac:dyDescent="0.25">
      <c r="A591" s="172">
        <v>568</v>
      </c>
      <c r="B591" s="172" t="s">
        <v>698</v>
      </c>
      <c r="C591" s="172" t="s">
        <v>699</v>
      </c>
      <c r="D591" s="172" t="s">
        <v>284</v>
      </c>
      <c r="E591" s="169" t="s">
        <v>67</v>
      </c>
      <c r="F591" s="170">
        <v>2001</v>
      </c>
      <c r="G591" s="173" t="s">
        <v>637</v>
      </c>
    </row>
    <row r="592" spans="1:7" x14ac:dyDescent="0.25">
      <c r="A592" s="172">
        <v>569</v>
      </c>
      <c r="B592" s="172" t="s">
        <v>717</v>
      </c>
      <c r="C592" s="172" t="s">
        <v>331</v>
      </c>
      <c r="D592" s="172" t="s">
        <v>271</v>
      </c>
      <c r="E592" s="169" t="s">
        <v>67</v>
      </c>
      <c r="F592" s="170">
        <v>1993</v>
      </c>
      <c r="G592" s="173" t="s">
        <v>637</v>
      </c>
    </row>
    <row r="593" spans="1:11" x14ac:dyDescent="0.25">
      <c r="A593" s="172">
        <v>570</v>
      </c>
      <c r="B593" s="172" t="s">
        <v>160</v>
      </c>
      <c r="C593" s="172" t="s">
        <v>718</v>
      </c>
      <c r="D593" s="172" t="s">
        <v>72</v>
      </c>
      <c r="E593" s="169" t="s">
        <v>67</v>
      </c>
      <c r="F593" s="170">
        <v>1970</v>
      </c>
      <c r="G593" s="173" t="s">
        <v>637</v>
      </c>
    </row>
    <row r="594" spans="1:11" x14ac:dyDescent="0.25">
      <c r="A594" s="172">
        <v>571</v>
      </c>
      <c r="B594" s="172" t="s">
        <v>656</v>
      </c>
      <c r="C594" s="172" t="s">
        <v>656</v>
      </c>
      <c r="D594" s="172" t="s">
        <v>656</v>
      </c>
    </row>
    <row r="595" spans="1:11" x14ac:dyDescent="0.25">
      <c r="A595" s="172">
        <v>572</v>
      </c>
      <c r="B595" s="172" t="s">
        <v>656</v>
      </c>
      <c r="C595" s="172" t="s">
        <v>656</v>
      </c>
      <c r="D595" s="172" t="s">
        <v>656</v>
      </c>
    </row>
    <row r="596" spans="1:11" x14ac:dyDescent="0.25">
      <c r="A596" s="172">
        <v>573</v>
      </c>
      <c r="B596" s="172" t="s">
        <v>656</v>
      </c>
      <c r="C596" s="172" t="s">
        <v>656</v>
      </c>
      <c r="D596" s="172" t="s">
        <v>656</v>
      </c>
    </row>
    <row r="597" spans="1:11" x14ac:dyDescent="0.25">
      <c r="A597" s="172">
        <v>574</v>
      </c>
      <c r="B597" s="169" t="s">
        <v>656</v>
      </c>
      <c r="C597" s="172" t="s">
        <v>656</v>
      </c>
      <c r="D597" s="169" t="s">
        <v>656</v>
      </c>
    </row>
    <row r="598" spans="1:11" x14ac:dyDescent="0.25">
      <c r="A598" s="172">
        <v>575</v>
      </c>
      <c r="B598" s="172" t="s">
        <v>656</v>
      </c>
      <c r="C598" s="172" t="s">
        <v>656</v>
      </c>
      <c r="D598" s="169" t="s">
        <v>656</v>
      </c>
    </row>
    <row r="599" spans="1:11" x14ac:dyDescent="0.25">
      <c r="D599" s="169" t="s">
        <v>656</v>
      </c>
    </row>
    <row r="600" spans="1:11" x14ac:dyDescent="0.25">
      <c r="A600" s="212">
        <v>601</v>
      </c>
      <c r="B600" s="213"/>
      <c r="C600" s="212"/>
      <c r="D600" s="212"/>
      <c r="E600" s="212"/>
      <c r="F600" s="214"/>
      <c r="G600" s="215"/>
      <c r="H600" s="124"/>
      <c r="I600" s="124"/>
      <c r="J600" s="124"/>
      <c r="K600" s="124"/>
    </row>
    <row r="601" spans="1:11" x14ac:dyDescent="0.25">
      <c r="A601" s="212">
        <v>602</v>
      </c>
      <c r="B601" s="212"/>
      <c r="C601" s="213"/>
      <c r="D601" s="212"/>
      <c r="E601" s="212"/>
      <c r="F601" s="216"/>
      <c r="G601" s="215"/>
      <c r="H601" s="124"/>
      <c r="I601" s="124"/>
      <c r="J601" s="124"/>
      <c r="K601" s="124"/>
    </row>
    <row r="602" spans="1:11" x14ac:dyDescent="0.25">
      <c r="A602" s="212">
        <v>603</v>
      </c>
      <c r="B602" s="212"/>
      <c r="C602" s="212"/>
      <c r="D602" s="213"/>
      <c r="E602" s="212"/>
      <c r="F602" s="214"/>
      <c r="G602" s="215"/>
      <c r="H602" s="124"/>
      <c r="I602" s="124"/>
      <c r="J602" s="124"/>
      <c r="K602" s="124"/>
    </row>
    <row r="603" spans="1:11" x14ac:dyDescent="0.25">
      <c r="A603" s="212">
        <v>604</v>
      </c>
      <c r="B603" s="212"/>
      <c r="C603" s="212"/>
      <c r="D603" s="212"/>
      <c r="E603" s="212"/>
      <c r="F603" s="214"/>
      <c r="G603" s="215"/>
      <c r="H603" s="124"/>
      <c r="I603" s="124"/>
      <c r="J603" s="124"/>
      <c r="K603" s="124"/>
    </row>
    <row r="604" spans="1:11" x14ac:dyDescent="0.25">
      <c r="A604" s="212">
        <v>605</v>
      </c>
      <c r="B604" s="213"/>
      <c r="C604" s="212"/>
      <c r="D604" s="212" t="s">
        <v>656</v>
      </c>
      <c r="E604" s="212"/>
      <c r="F604" s="216"/>
      <c r="G604" s="215"/>
      <c r="H604" s="124"/>
      <c r="I604" s="124"/>
      <c r="J604" s="124"/>
      <c r="K604" s="124"/>
    </row>
    <row r="605" spans="1:11" x14ac:dyDescent="0.25">
      <c r="A605" s="212">
        <v>606</v>
      </c>
      <c r="B605" s="212"/>
      <c r="C605" s="212"/>
      <c r="D605" s="212" t="s">
        <v>656</v>
      </c>
      <c r="E605" s="212"/>
      <c r="F605" s="214"/>
      <c r="G605" s="215"/>
      <c r="H605" s="124"/>
      <c r="I605" s="124"/>
      <c r="J605" s="124"/>
      <c r="K605" s="124"/>
    </row>
    <row r="606" spans="1:11" x14ac:dyDescent="0.25">
      <c r="A606" s="212">
        <v>607</v>
      </c>
      <c r="B606" s="213"/>
      <c r="C606" s="213"/>
      <c r="D606" s="213" t="s">
        <v>656</v>
      </c>
      <c r="E606" s="212"/>
      <c r="F606" s="216"/>
      <c r="G606" s="215"/>
      <c r="H606" s="124"/>
      <c r="I606" s="124"/>
      <c r="J606" s="124"/>
      <c r="K606" s="124"/>
    </row>
    <row r="607" spans="1:11" x14ac:dyDescent="0.25">
      <c r="A607" s="212">
        <v>608</v>
      </c>
      <c r="B607" s="213"/>
      <c r="C607" s="213"/>
      <c r="D607" s="213" t="s">
        <v>656</v>
      </c>
      <c r="E607" s="212"/>
      <c r="F607" s="214"/>
      <c r="G607" s="215"/>
      <c r="H607" s="124"/>
      <c r="I607" s="124"/>
      <c r="J607" s="124"/>
      <c r="K607" s="124"/>
    </row>
    <row r="608" spans="1:11" x14ac:dyDescent="0.25">
      <c r="A608" s="212">
        <v>609</v>
      </c>
      <c r="B608" s="213"/>
      <c r="C608" s="212"/>
      <c r="D608" s="212" t="s">
        <v>656</v>
      </c>
      <c r="E608" s="212"/>
      <c r="F608" s="214"/>
      <c r="G608" s="215"/>
      <c r="H608" s="124"/>
      <c r="I608" s="124"/>
      <c r="J608" s="124"/>
      <c r="K608" s="124"/>
    </row>
    <row r="609" spans="1:11" x14ac:dyDescent="0.25">
      <c r="A609" s="212">
        <v>610</v>
      </c>
      <c r="B609" s="212"/>
      <c r="C609" s="212"/>
      <c r="D609" s="212" t="s">
        <v>656</v>
      </c>
      <c r="E609" s="212"/>
      <c r="F609" s="216"/>
      <c r="G609" s="215"/>
      <c r="H609" s="124"/>
      <c r="I609" s="124"/>
      <c r="J609" s="124"/>
      <c r="K609" s="124"/>
    </row>
    <row r="610" spans="1:11" x14ac:dyDescent="0.25">
      <c r="A610" s="212">
        <v>611</v>
      </c>
      <c r="B610" s="213"/>
      <c r="C610" s="212"/>
      <c r="D610" s="213" t="s">
        <v>656</v>
      </c>
      <c r="E610" s="212"/>
      <c r="F610" s="214"/>
      <c r="G610" s="215"/>
      <c r="H610" s="124"/>
      <c r="I610" s="124"/>
      <c r="J610" s="124"/>
      <c r="K610" s="124"/>
    </row>
    <row r="611" spans="1:11" x14ac:dyDescent="0.25">
      <c r="A611" s="212">
        <v>612</v>
      </c>
      <c r="B611" s="212"/>
      <c r="C611" s="212"/>
      <c r="D611" s="217" t="s">
        <v>656</v>
      </c>
      <c r="E611" s="212"/>
      <c r="F611" s="214"/>
      <c r="G611" s="215"/>
      <c r="H611" s="124"/>
      <c r="I611" s="124"/>
      <c r="J611" s="124"/>
      <c r="K611" s="124"/>
    </row>
    <row r="612" spans="1:11" x14ac:dyDescent="0.25">
      <c r="A612" s="212">
        <v>613</v>
      </c>
      <c r="B612" s="212"/>
      <c r="C612" s="212"/>
      <c r="D612" s="212" t="s">
        <v>656</v>
      </c>
      <c r="E612" s="212"/>
      <c r="F612" s="214"/>
      <c r="G612" s="215"/>
      <c r="H612" s="124"/>
      <c r="I612" s="124"/>
      <c r="J612" s="124"/>
      <c r="K612" s="124"/>
    </row>
    <row r="613" spans="1:11" x14ac:dyDescent="0.25">
      <c r="A613" s="212">
        <v>614</v>
      </c>
      <c r="B613" s="212"/>
      <c r="C613" s="212"/>
      <c r="D613" s="212" t="s">
        <v>656</v>
      </c>
      <c r="E613" s="212"/>
      <c r="F613" s="214"/>
      <c r="G613" s="215"/>
      <c r="H613" s="124"/>
      <c r="I613" s="124"/>
      <c r="J613" s="124"/>
      <c r="K613" s="124"/>
    </row>
    <row r="614" spans="1:11" x14ac:dyDescent="0.25">
      <c r="A614" s="212">
        <v>615</v>
      </c>
      <c r="B614" s="212"/>
      <c r="C614" s="212"/>
      <c r="D614" s="213" t="s">
        <v>656</v>
      </c>
      <c r="E614" s="212"/>
      <c r="F614" s="214"/>
      <c r="G614" s="215"/>
      <c r="H614" s="124"/>
      <c r="I614" s="124"/>
      <c r="J614" s="124"/>
      <c r="K614" s="124"/>
    </row>
    <row r="615" spans="1:11" x14ac:dyDescent="0.25">
      <c r="A615" s="212">
        <v>616</v>
      </c>
      <c r="B615" s="212"/>
      <c r="C615" s="212"/>
      <c r="D615" s="176" t="s">
        <v>656</v>
      </c>
      <c r="E615" s="213"/>
      <c r="F615" s="214"/>
      <c r="G615" s="215"/>
      <c r="H615" s="124"/>
      <c r="I615" s="124"/>
      <c r="J615" s="124"/>
      <c r="K615" s="124"/>
    </row>
    <row r="616" spans="1:11" x14ac:dyDescent="0.25">
      <c r="A616" s="212">
        <v>617</v>
      </c>
      <c r="B616" s="213"/>
      <c r="C616" s="212"/>
      <c r="D616" s="213" t="s">
        <v>656</v>
      </c>
      <c r="E616" s="213"/>
      <c r="F616" s="214"/>
      <c r="G616" s="216"/>
      <c r="H616" s="124"/>
      <c r="I616" s="124"/>
      <c r="J616" s="124"/>
      <c r="K616" s="124"/>
    </row>
    <row r="617" spans="1:11" x14ac:dyDescent="0.25">
      <c r="A617" s="212">
        <v>618</v>
      </c>
      <c r="B617" s="213"/>
      <c r="C617" s="212"/>
      <c r="D617" s="213" t="s">
        <v>656</v>
      </c>
      <c r="E617" s="213"/>
      <c r="F617" s="214"/>
      <c r="G617" s="216"/>
      <c r="H617" s="124"/>
      <c r="I617" s="124"/>
      <c r="J617" s="124"/>
      <c r="K617" s="124"/>
    </row>
    <row r="618" spans="1:11" x14ac:dyDescent="0.25">
      <c r="A618" s="212">
        <v>619</v>
      </c>
      <c r="B618" s="212"/>
      <c r="C618" s="212"/>
      <c r="D618" s="213" t="s">
        <v>656</v>
      </c>
      <c r="E618" s="213"/>
      <c r="F618" s="214"/>
      <c r="G618" s="216"/>
      <c r="H618" s="124"/>
      <c r="I618" s="124"/>
      <c r="J618" s="124"/>
      <c r="K618" s="124"/>
    </row>
    <row r="619" spans="1:11" x14ac:dyDescent="0.25">
      <c r="A619" s="212">
        <v>620</v>
      </c>
      <c r="B619" s="212"/>
      <c r="C619" s="212"/>
      <c r="D619" s="212" t="s">
        <v>656</v>
      </c>
      <c r="E619" s="212"/>
      <c r="F619" s="214"/>
      <c r="G619" s="215"/>
      <c r="H619" s="124"/>
      <c r="I619" s="124"/>
      <c r="J619" s="124"/>
      <c r="K619" s="124"/>
    </row>
    <row r="620" spans="1:11" x14ac:dyDescent="0.25">
      <c r="A620" s="212">
        <v>621</v>
      </c>
      <c r="B620" s="212"/>
      <c r="C620" s="212"/>
      <c r="D620" s="212" t="s">
        <v>656</v>
      </c>
      <c r="E620" s="212"/>
      <c r="F620" s="214"/>
      <c r="G620" s="215"/>
      <c r="H620" s="124"/>
      <c r="I620" s="124"/>
      <c r="J620" s="124"/>
      <c r="K620" s="124"/>
    </row>
    <row r="621" spans="1:11" x14ac:dyDescent="0.25">
      <c r="A621" s="212">
        <v>622</v>
      </c>
      <c r="B621" s="212"/>
      <c r="C621" s="212"/>
      <c r="D621" s="212" t="s">
        <v>656</v>
      </c>
      <c r="E621" s="212"/>
      <c r="F621" s="214"/>
      <c r="G621" s="215"/>
      <c r="H621" s="124"/>
      <c r="I621" s="124"/>
      <c r="J621" s="124"/>
      <c r="K621" s="124"/>
    </row>
    <row r="622" spans="1:11" x14ac:dyDescent="0.25">
      <c r="A622" s="212">
        <v>623</v>
      </c>
      <c r="B622" s="212"/>
      <c r="C622" s="212"/>
      <c r="D622" s="212" t="s">
        <v>656</v>
      </c>
      <c r="E622" s="212"/>
      <c r="F622" s="214"/>
      <c r="G622" s="215"/>
      <c r="H622" s="124"/>
      <c r="I622" s="124"/>
      <c r="J622" s="124"/>
      <c r="K622" s="124"/>
    </row>
    <row r="623" spans="1:11" x14ac:dyDescent="0.25">
      <c r="A623" s="212">
        <v>624</v>
      </c>
      <c r="B623" s="212"/>
      <c r="C623" s="212"/>
      <c r="D623" s="212" t="s">
        <v>656</v>
      </c>
      <c r="E623" s="212"/>
      <c r="F623" s="214"/>
      <c r="G623" s="215"/>
      <c r="H623" s="124"/>
      <c r="I623" s="124"/>
      <c r="J623" s="124"/>
      <c r="K623" s="124"/>
    </row>
    <row r="624" spans="1:11" x14ac:dyDescent="0.25">
      <c r="A624" s="212">
        <v>625</v>
      </c>
      <c r="B624" s="212"/>
      <c r="C624" s="212"/>
      <c r="D624" s="212" t="s">
        <v>656</v>
      </c>
      <c r="E624" s="212"/>
      <c r="F624" s="214"/>
      <c r="G624" s="215"/>
      <c r="H624" s="124"/>
      <c r="I624" s="124"/>
      <c r="J624" s="124"/>
      <c r="K624" s="124"/>
    </row>
    <row r="625" spans="4:4" x14ac:dyDescent="0.25">
      <c r="D625" s="172" t="s">
        <v>656</v>
      </c>
    </row>
    <row r="626" spans="4:4" x14ac:dyDescent="0.25">
      <c r="D626" s="172" t="s">
        <v>656</v>
      </c>
    </row>
    <row r="627" spans="4:4" x14ac:dyDescent="0.25">
      <c r="D627" s="172" t="s">
        <v>656</v>
      </c>
    </row>
    <row r="628" spans="4:4" x14ac:dyDescent="0.25">
      <c r="D628" s="172" t="s">
        <v>656</v>
      </c>
    </row>
    <row r="629" spans="4:4" x14ac:dyDescent="0.25">
      <c r="D629" s="172" t="s">
        <v>656</v>
      </c>
    </row>
    <row r="630" spans="4:4" x14ac:dyDescent="0.25">
      <c r="D630" s="172" t="s">
        <v>656</v>
      </c>
    </row>
    <row r="631" spans="4:4" x14ac:dyDescent="0.25">
      <c r="D631" s="172" t="s">
        <v>656</v>
      </c>
    </row>
    <row r="632" spans="4:4" x14ac:dyDescent="0.25">
      <c r="D632" s="172" t="s">
        <v>656</v>
      </c>
    </row>
    <row r="633" spans="4:4" x14ac:dyDescent="0.25">
      <c r="D633" s="172" t="s">
        <v>656</v>
      </c>
    </row>
    <row r="634" spans="4:4" x14ac:dyDescent="0.25">
      <c r="D634" s="172" t="s">
        <v>656</v>
      </c>
    </row>
    <row r="635" spans="4:4" x14ac:dyDescent="0.25">
      <c r="D635" s="172" t="s">
        <v>656</v>
      </c>
    </row>
    <row r="636" spans="4:4" x14ac:dyDescent="0.25">
      <c r="D636" s="172" t="s">
        <v>656</v>
      </c>
    </row>
    <row r="637" spans="4:4" x14ac:dyDescent="0.25">
      <c r="D637" s="172" t="s">
        <v>656</v>
      </c>
    </row>
    <row r="638" spans="4:4" x14ac:dyDescent="0.25">
      <c r="D638" s="172" t="s">
        <v>656</v>
      </c>
    </row>
    <row r="639" spans="4:4" x14ac:dyDescent="0.25">
      <c r="D639" s="172" t="s">
        <v>656</v>
      </c>
    </row>
    <row r="640" spans="4:4" x14ac:dyDescent="0.25">
      <c r="D640" s="172" t="s">
        <v>656</v>
      </c>
    </row>
    <row r="641" spans="4:4" x14ac:dyDescent="0.25">
      <c r="D641" s="172" t="s">
        <v>656</v>
      </c>
    </row>
    <row r="642" spans="4:4" x14ac:dyDescent="0.25">
      <c r="D642" s="172" t="s">
        <v>656</v>
      </c>
    </row>
    <row r="643" spans="4:4" x14ac:dyDescent="0.25">
      <c r="D643" s="172" t="s">
        <v>656</v>
      </c>
    </row>
    <row r="644" spans="4:4" x14ac:dyDescent="0.25">
      <c r="D644" s="172" t="s">
        <v>656</v>
      </c>
    </row>
    <row r="645" spans="4:4" x14ac:dyDescent="0.25">
      <c r="D645" s="172" t="s">
        <v>656</v>
      </c>
    </row>
    <row r="646" spans="4:4" x14ac:dyDescent="0.25">
      <c r="D646" s="172" t="s">
        <v>656</v>
      </c>
    </row>
    <row r="647" spans="4:4" x14ac:dyDescent="0.25">
      <c r="D647" s="172" t="s">
        <v>656</v>
      </c>
    </row>
    <row r="648" spans="4:4" x14ac:dyDescent="0.25">
      <c r="D648" s="172" t="s">
        <v>656</v>
      </c>
    </row>
    <row r="649" spans="4:4" x14ac:dyDescent="0.25">
      <c r="D649" s="172" t="s">
        <v>656</v>
      </c>
    </row>
    <row r="650" spans="4:4" x14ac:dyDescent="0.25">
      <c r="D650" s="169" t="s">
        <v>656</v>
      </c>
    </row>
    <row r="651" spans="4:4" x14ac:dyDescent="0.25">
      <c r="D651" s="172" t="s">
        <v>656</v>
      </c>
    </row>
    <row r="652" spans="4:4" x14ac:dyDescent="0.25">
      <c r="D652" s="172" t="s">
        <v>656</v>
      </c>
    </row>
    <row r="653" spans="4:4" x14ac:dyDescent="0.25">
      <c r="D653" s="169" t="s">
        <v>656</v>
      </c>
    </row>
    <row r="654" spans="4:4" x14ac:dyDescent="0.25">
      <c r="D654" s="172" t="s">
        <v>656</v>
      </c>
    </row>
    <row r="655" spans="4:4" x14ac:dyDescent="0.25">
      <c r="D655" s="172" t="s">
        <v>656</v>
      </c>
    </row>
    <row r="656" spans="4:4" x14ac:dyDescent="0.25">
      <c r="D656" s="169" t="s">
        <v>656</v>
      </c>
    </row>
    <row r="657" spans="4:4" x14ac:dyDescent="0.25">
      <c r="D657" s="172" t="s">
        <v>656</v>
      </c>
    </row>
    <row r="658" spans="4:4" x14ac:dyDescent="0.25">
      <c r="D658" s="172" t="s">
        <v>656</v>
      </c>
    </row>
    <row r="659" spans="4:4" x14ac:dyDescent="0.25">
      <c r="D659" s="172" t="s">
        <v>656</v>
      </c>
    </row>
    <row r="660" spans="4:4" x14ac:dyDescent="0.25">
      <c r="D660" s="172" t="s">
        <v>656</v>
      </c>
    </row>
    <row r="661" spans="4:4" x14ac:dyDescent="0.25">
      <c r="D661" s="172" t="s">
        <v>656</v>
      </c>
    </row>
    <row r="662" spans="4:4" x14ac:dyDescent="0.25">
      <c r="D662" s="172" t="s">
        <v>656</v>
      </c>
    </row>
    <row r="663" spans="4:4" x14ac:dyDescent="0.25">
      <c r="D663" s="172" t="s">
        <v>656</v>
      </c>
    </row>
    <row r="664" spans="4:4" x14ac:dyDescent="0.25">
      <c r="D664" s="172" t="s">
        <v>656</v>
      </c>
    </row>
    <row r="665" spans="4:4" x14ac:dyDescent="0.25">
      <c r="D665" s="172" t="s">
        <v>656</v>
      </c>
    </row>
    <row r="666" spans="4:4" x14ac:dyDescent="0.25">
      <c r="D666" s="172" t="s">
        <v>656</v>
      </c>
    </row>
    <row r="667" spans="4:4" x14ac:dyDescent="0.25">
      <c r="D667" s="172" t="s">
        <v>656</v>
      </c>
    </row>
    <row r="668" spans="4:4" x14ac:dyDescent="0.25">
      <c r="D668" s="172" t="s">
        <v>656</v>
      </c>
    </row>
    <row r="669" spans="4:4" x14ac:dyDescent="0.25">
      <c r="D669" s="172" t="s">
        <v>656</v>
      </c>
    </row>
    <row r="670" spans="4:4" x14ac:dyDescent="0.25">
      <c r="D670" s="172" t="s">
        <v>656</v>
      </c>
    </row>
    <row r="671" spans="4:4" x14ac:dyDescent="0.25">
      <c r="D671" s="172" t="s">
        <v>656</v>
      </c>
    </row>
    <row r="672" spans="4:4" x14ac:dyDescent="0.25">
      <c r="D672" s="172" t="s">
        <v>656</v>
      </c>
    </row>
    <row r="673" spans="2:5" x14ac:dyDescent="0.25">
      <c r="D673" s="172" t="s">
        <v>656</v>
      </c>
    </row>
    <row r="674" spans="2:5" x14ac:dyDescent="0.25">
      <c r="D674" s="172" t="s">
        <v>656</v>
      </c>
    </row>
    <row r="675" spans="2:5" x14ac:dyDescent="0.25">
      <c r="B675" s="212"/>
      <c r="C675" s="212"/>
      <c r="D675" s="212" t="s">
        <v>656</v>
      </c>
    </row>
    <row r="676" spans="2:5" x14ac:dyDescent="0.25">
      <c r="B676" s="212"/>
      <c r="C676" s="212"/>
      <c r="D676" s="212" t="s">
        <v>656</v>
      </c>
    </row>
    <row r="677" spans="2:5" x14ac:dyDescent="0.25">
      <c r="B677" s="212"/>
      <c r="C677" s="212"/>
      <c r="D677" s="212" t="s">
        <v>656</v>
      </c>
      <c r="E677" s="212"/>
    </row>
    <row r="678" spans="2:5" x14ac:dyDescent="0.25">
      <c r="B678" s="212"/>
      <c r="C678" s="212"/>
      <c r="D678" s="212" t="s">
        <v>656</v>
      </c>
      <c r="E678" s="212"/>
    </row>
    <row r="679" spans="2:5" x14ac:dyDescent="0.25">
      <c r="B679" s="212"/>
      <c r="C679" s="212"/>
      <c r="D679" s="212" t="s">
        <v>656</v>
      </c>
      <c r="E679" s="212"/>
    </row>
    <row r="680" spans="2:5" x14ac:dyDescent="0.25">
      <c r="B680" s="212"/>
      <c r="C680" s="212"/>
      <c r="D680" s="212" t="s">
        <v>656</v>
      </c>
      <c r="E680" s="212"/>
    </row>
    <row r="681" spans="2:5" x14ac:dyDescent="0.25">
      <c r="B681" s="212"/>
      <c r="C681" s="212"/>
      <c r="D681" s="212" t="s">
        <v>656</v>
      </c>
      <c r="E681" s="212"/>
    </row>
    <row r="682" spans="2:5" x14ac:dyDescent="0.25">
      <c r="B682" s="212"/>
      <c r="C682" s="212"/>
      <c r="D682" s="212" t="s">
        <v>656</v>
      </c>
      <c r="E682" s="212"/>
    </row>
    <row r="683" spans="2:5" x14ac:dyDescent="0.25">
      <c r="B683" s="212"/>
      <c r="C683" s="212"/>
      <c r="D683" s="212" t="s">
        <v>656</v>
      </c>
      <c r="E683" s="212"/>
    </row>
    <row r="684" spans="2:5" x14ac:dyDescent="0.25">
      <c r="B684" s="212"/>
      <c r="C684" s="212"/>
      <c r="D684" s="212" t="s">
        <v>656</v>
      </c>
      <c r="E684" s="212"/>
    </row>
    <row r="685" spans="2:5" x14ac:dyDescent="0.25">
      <c r="B685" s="212"/>
      <c r="C685" s="212"/>
      <c r="D685" s="212" t="s">
        <v>656</v>
      </c>
      <c r="E685" s="212"/>
    </row>
    <row r="686" spans="2:5" x14ac:dyDescent="0.25">
      <c r="B686" s="212"/>
      <c r="C686" s="212"/>
      <c r="D686" s="212" t="s">
        <v>656</v>
      </c>
      <c r="E686" s="212"/>
    </row>
    <row r="687" spans="2:5" x14ac:dyDescent="0.25">
      <c r="B687" s="212"/>
      <c r="C687" s="212"/>
      <c r="D687" s="212" t="s">
        <v>656</v>
      </c>
      <c r="E687" s="212"/>
    </row>
    <row r="688" spans="2:5" x14ac:dyDescent="0.25">
      <c r="B688" s="212"/>
      <c r="C688" s="212"/>
      <c r="D688" s="212" t="s">
        <v>656</v>
      </c>
      <c r="E688" s="212"/>
    </row>
    <row r="689" spans="2:5" x14ac:dyDescent="0.25">
      <c r="B689" s="212"/>
      <c r="C689" s="212"/>
      <c r="D689" s="212" t="s">
        <v>656</v>
      </c>
      <c r="E689" s="212"/>
    </row>
    <row r="690" spans="2:5" x14ac:dyDescent="0.25">
      <c r="B690" s="212"/>
      <c r="C690" s="212"/>
      <c r="D690" s="212" t="s">
        <v>656</v>
      </c>
      <c r="E690" s="212"/>
    </row>
    <row r="691" spans="2:5" x14ac:dyDescent="0.25">
      <c r="B691" s="212"/>
      <c r="C691" s="212"/>
      <c r="D691" s="212" t="s">
        <v>656</v>
      </c>
      <c r="E691" s="212"/>
    </row>
    <row r="692" spans="2:5" x14ac:dyDescent="0.25">
      <c r="B692" s="212"/>
      <c r="C692" s="212"/>
      <c r="D692" s="212" t="s">
        <v>656</v>
      </c>
      <c r="E692" s="212"/>
    </row>
    <row r="693" spans="2:5" x14ac:dyDescent="0.25">
      <c r="B693" s="212"/>
      <c r="C693" s="212"/>
      <c r="D693" s="212" t="s">
        <v>656</v>
      </c>
      <c r="E693" s="212"/>
    </row>
    <row r="694" spans="2:5" x14ac:dyDescent="0.25">
      <c r="B694" s="212"/>
      <c r="C694" s="212"/>
      <c r="D694" s="212" t="s">
        <v>656</v>
      </c>
      <c r="E694" s="212"/>
    </row>
    <row r="695" spans="2:5" x14ac:dyDescent="0.25">
      <c r="B695" s="212"/>
      <c r="C695" s="212"/>
      <c r="D695" s="212" t="s">
        <v>656</v>
      </c>
      <c r="E695" s="212"/>
    </row>
    <row r="696" spans="2:5" x14ac:dyDescent="0.25">
      <c r="B696" s="212"/>
      <c r="C696" s="212"/>
      <c r="D696" s="212" t="s">
        <v>656</v>
      </c>
      <c r="E696" s="212"/>
    </row>
    <row r="697" spans="2:5" x14ac:dyDescent="0.25">
      <c r="B697" s="212"/>
      <c r="C697" s="212"/>
      <c r="D697" s="212" t="s">
        <v>656</v>
      </c>
      <c r="E697" s="212"/>
    </row>
    <row r="698" spans="2:5" x14ac:dyDescent="0.25">
      <c r="B698" s="212"/>
      <c r="C698" s="212"/>
      <c r="D698" s="212" t="s">
        <v>656</v>
      </c>
      <c r="E698" s="212"/>
    </row>
    <row r="699" spans="2:5" x14ac:dyDescent="0.25">
      <c r="B699" s="212"/>
      <c r="C699" s="212"/>
      <c r="D699" s="212" t="s">
        <v>656</v>
      </c>
      <c r="E699" s="212"/>
    </row>
    <row r="700" spans="2:5" x14ac:dyDescent="0.25">
      <c r="B700" s="212"/>
      <c r="C700" s="212"/>
      <c r="D700" s="212" t="s">
        <v>656</v>
      </c>
      <c r="E700" s="212"/>
    </row>
    <row r="701" spans="2:5" x14ac:dyDescent="0.25">
      <c r="B701" s="212"/>
      <c r="C701" s="212"/>
      <c r="D701" s="212" t="s">
        <v>656</v>
      </c>
      <c r="E701" s="212"/>
    </row>
  </sheetData>
  <sheetProtection algorithmName="SHA-512" hashValue="3u26rBpXoRkYxn58p8oVRUW0IqD/HXgR8mpk/4QouaQdxrpOfAvVdZqr1djs5dPfquW2ma34zuuJmUqYye7oIQ==" saltValue="PEnVDjwq5xAe/g+4n/5Bag==" spinCount="100000" sheet="1" objects="1" scenarios="1"/>
  <autoFilter ref="A1:G701"/>
  <conditionalFormatting sqref="E82">
    <cfRule type="expression" dxfId="0" priority="1" stopIfTrue="1">
      <formula>B82 = ""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AM43"/>
  <sheetViews>
    <sheetView tabSelected="1" zoomScale="85" zoomScaleNormal="85" workbookViewId="0">
      <selection sqref="A1:AA1"/>
    </sheetView>
  </sheetViews>
  <sheetFormatPr baseColWidth="10" defaultColWidth="11.453125" defaultRowHeight="12.5" x14ac:dyDescent="0.25"/>
  <cols>
    <col min="1" max="1" width="3.54296875" customWidth="1"/>
    <col min="2" max="3" width="15" customWidth="1"/>
    <col min="4" max="4" width="21.54296875" customWidth="1"/>
    <col min="5" max="6" width="5.453125" customWidth="1"/>
    <col min="7" max="7" width="7.453125" customWidth="1"/>
    <col min="8" max="8" width="8" customWidth="1"/>
    <col min="9" max="9" width="1.453125" customWidth="1"/>
    <col min="10" max="10" width="4.54296875" customWidth="1"/>
    <col min="11" max="11" width="2.81640625" style="79" customWidth="1"/>
    <col min="12" max="12" width="5" customWidth="1"/>
    <col min="13" max="13" width="2.81640625" style="79" customWidth="1"/>
    <col min="14" max="14" width="4.54296875" customWidth="1"/>
    <col min="15" max="15" width="2.81640625" style="79" customWidth="1"/>
    <col min="16" max="16" width="5" customWidth="1"/>
    <col min="17" max="17" width="1.453125" customWidth="1"/>
    <col min="18" max="18" width="4.1796875" customWidth="1"/>
    <col min="19" max="19" width="2.81640625" style="79" customWidth="1"/>
    <col min="20" max="20" width="4.54296875" customWidth="1"/>
    <col min="21" max="21" width="2.81640625" style="79" customWidth="1"/>
    <col min="22" max="22" width="4.54296875" customWidth="1"/>
    <col min="23" max="23" width="2.81640625" style="79" customWidth="1"/>
    <col min="24" max="24" width="5" customWidth="1"/>
    <col min="25" max="25" width="1.453125" customWidth="1"/>
    <col min="26" max="26" width="6.1796875" customWidth="1"/>
    <col min="27" max="27" width="8" customWidth="1"/>
    <col min="28" max="28" width="3.1796875" style="75" hidden="1" customWidth="1"/>
    <col min="29" max="29" width="4.1796875" style="74" hidden="1" customWidth="1"/>
    <col min="30" max="30" width="5.1796875" style="74" hidden="1" customWidth="1"/>
    <col min="31" max="31" width="3" style="74" hidden="1" customWidth="1"/>
    <col min="32" max="32" width="5.453125" style="74" hidden="1" customWidth="1"/>
    <col min="33" max="33" width="2.453125" hidden="1" customWidth="1"/>
    <col min="34" max="34" width="3.54296875" hidden="1" customWidth="1"/>
    <col min="35" max="35" width="4.54296875" hidden="1" customWidth="1"/>
    <col min="36" max="38" width="4" hidden="1" customWidth="1"/>
    <col min="39" max="39" width="5.54296875" bestFit="1" customWidth="1"/>
  </cols>
  <sheetData>
    <row r="1" spans="1:39" ht="20" x14ac:dyDescent="0.4">
      <c r="A1" s="184" t="s">
        <v>338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4"/>
    </row>
    <row r="2" spans="1:39" ht="8.2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39" s="77" customFormat="1" ht="25.5" customHeight="1" x14ac:dyDescent="0.25">
      <c r="A3" s="76"/>
      <c r="B3" s="3" t="s">
        <v>23</v>
      </c>
      <c r="C3" s="196"/>
      <c r="D3" s="195"/>
      <c r="E3" s="195"/>
      <c r="F3" s="195"/>
      <c r="H3" s="3" t="s">
        <v>25</v>
      </c>
      <c r="I3" s="197"/>
      <c r="J3" s="198"/>
      <c r="K3" s="198"/>
      <c r="L3" s="198"/>
      <c r="M3" s="198"/>
      <c r="N3" s="198"/>
      <c r="O3" s="198"/>
      <c r="P3" s="198"/>
      <c r="R3" s="192" t="s">
        <v>24</v>
      </c>
      <c r="S3" s="193"/>
      <c r="T3" s="194"/>
      <c r="U3" s="195"/>
      <c r="V3" s="195"/>
      <c r="W3" s="195"/>
      <c r="Y3" s="193" t="s">
        <v>106</v>
      </c>
      <c r="Z3" s="193"/>
      <c r="AA3" s="125"/>
      <c r="AB3" s="78"/>
      <c r="AC3" s="78"/>
      <c r="AD3" s="78"/>
      <c r="AE3" s="78"/>
    </row>
    <row r="4" spans="1:39" ht="12.75" customHeight="1" thickBot="1" x14ac:dyDescent="0.3"/>
    <row r="5" spans="1:39" ht="13" thickBot="1" x14ac:dyDescent="0.3">
      <c r="J5" s="185" t="s">
        <v>17</v>
      </c>
      <c r="K5" s="186"/>
      <c r="L5" s="186"/>
      <c r="M5" s="186"/>
      <c r="N5" s="186"/>
      <c r="O5" s="186"/>
      <c r="P5" s="187"/>
      <c r="R5" s="185" t="s">
        <v>18</v>
      </c>
      <c r="S5" s="186"/>
      <c r="T5" s="186"/>
      <c r="U5" s="186"/>
      <c r="V5" s="186"/>
      <c r="W5" s="186"/>
      <c r="X5" s="187"/>
    </row>
    <row r="6" spans="1:39" ht="69.75" customHeight="1" thickBot="1" x14ac:dyDescent="0.35">
      <c r="A6" s="117" t="s">
        <v>22</v>
      </c>
      <c r="B6" s="100" t="s">
        <v>4</v>
      </c>
      <c r="C6" s="100" t="s">
        <v>9</v>
      </c>
      <c r="D6" s="101" t="s">
        <v>3</v>
      </c>
      <c r="E6" s="102" t="s">
        <v>26</v>
      </c>
      <c r="F6" s="103" t="s">
        <v>10</v>
      </c>
      <c r="G6" s="102" t="s">
        <v>11</v>
      </c>
      <c r="H6" s="104" t="s">
        <v>12</v>
      </c>
      <c r="J6" s="105" t="s">
        <v>13</v>
      </c>
      <c r="K6" s="106" t="s">
        <v>27</v>
      </c>
      <c r="L6" s="107" t="s">
        <v>14</v>
      </c>
      <c r="M6" s="106" t="s">
        <v>27</v>
      </c>
      <c r="N6" s="107" t="s">
        <v>15</v>
      </c>
      <c r="O6" s="106" t="s">
        <v>27</v>
      </c>
      <c r="P6" s="108" t="s">
        <v>0</v>
      </c>
      <c r="R6" s="105" t="s">
        <v>13</v>
      </c>
      <c r="S6" s="106" t="s">
        <v>27</v>
      </c>
      <c r="T6" s="107" t="s">
        <v>14</v>
      </c>
      <c r="U6" s="106" t="s">
        <v>27</v>
      </c>
      <c r="V6" s="107" t="s">
        <v>15</v>
      </c>
      <c r="W6" s="106" t="s">
        <v>27</v>
      </c>
      <c r="X6" s="108" t="s">
        <v>0</v>
      </c>
      <c r="Z6" s="114" t="s">
        <v>2</v>
      </c>
      <c r="AA6" s="112" t="s">
        <v>16</v>
      </c>
      <c r="AM6" s="114" t="s">
        <v>220</v>
      </c>
    </row>
    <row r="7" spans="1:39" ht="13" x14ac:dyDescent="0.3">
      <c r="A7" s="118"/>
      <c r="B7" s="57" t="str">
        <f>IF(A7&gt;0,LOOKUP(A7,Data!$A:$A,Data!$B:$B),"")</f>
        <v/>
      </c>
      <c r="C7" s="57" t="str">
        <f>IF(A7&gt;0,LOOKUP(A7,Data!$A:$A,Data!$C:$C),"")</f>
        <v/>
      </c>
      <c r="D7" s="57" t="str">
        <f>IF(A7&gt;0,LOOKUP(A7,Data!$A:$A,Data!$D:$D),"")</f>
        <v/>
      </c>
      <c r="E7" s="57" t="str">
        <f>IF(A7&gt;0,LOOKUP(A7,Data!$A:$A,Data!$E:$E),"")</f>
        <v/>
      </c>
      <c r="F7" s="57" t="str">
        <f>IF(A7&gt;0,LOOKUP(A7,Data!$A:$A,Data!$F:$F),"")</f>
        <v/>
      </c>
      <c r="G7" s="58"/>
      <c r="H7" s="99" t="str">
        <f>IF(A7&lt;&gt;"",IF(E7="M",LOOKUP(AF7,PDC!$A$2:'PDC'!$A$110,PDC!$B$2:'PDC'!$B$110),LOOKUP(AF7,PDC!$C$2:'PDC'!$C$95,PDC!$D$2:'PDC'!$D$95)),"")</f>
        <v/>
      </c>
      <c r="I7" s="80"/>
      <c r="J7" s="59"/>
      <c r="K7" s="180"/>
      <c r="L7" s="61"/>
      <c r="M7" s="113"/>
      <c r="N7" s="61"/>
      <c r="O7" s="62"/>
      <c r="P7" s="63">
        <f>IF(OR(O7="J",O7="O"),N7,IF(OR(M7="J",M7="O"),L7,IF(OR(K7="J",K7="O"),J7,0)))</f>
        <v>0</v>
      </c>
      <c r="Q7" s="81"/>
      <c r="R7" s="59"/>
      <c r="S7" s="180"/>
      <c r="T7" s="61"/>
      <c r="U7" s="60"/>
      <c r="V7" s="61"/>
      <c r="W7" s="62"/>
      <c r="X7" s="63">
        <f>IF(OR(W7="J",W7="O"),V7,IF(OR(U7="J",U7="O"),T7,IF(OR(S7="J",S7="O"),R7,0)))</f>
        <v>0</v>
      </c>
      <c r="Y7" s="81"/>
      <c r="Z7" s="110">
        <f t="shared" ref="Z7:Z29" si="0">P7+X7</f>
        <v>0</v>
      </c>
      <c r="AA7" s="115">
        <f>IF(E7="M",(Z7*(IF(G7&gt;32,IF(G7&lt;Sinc!$C$2,10^(Sinc!$C$4*LOG10(G7/Sinc!$C$2)^2),1),2.8076))),Z7*(IF(G7&gt;32,IF(G7&lt;Sinc!$C$3,10^(Sinc!$C$5*LOG10(G7/Sinc!$C$3)^2),1),2.8076)))</f>
        <v>0</v>
      </c>
      <c r="AB7" s="53"/>
      <c r="AC7" s="54">
        <f>IF(G7&lt;44,44,IF(G7&gt;109,109,INT(G7)))</f>
        <v>44</v>
      </c>
      <c r="AD7" s="54">
        <f>IF(E7="M",2000,4000)</f>
        <v>4000</v>
      </c>
      <c r="AE7" s="54">
        <f t="shared" ref="AE7:AE29" ca="1" si="1">IF(A7 &gt; 0,YEAR(NOW())-F7,0)</f>
        <v>0</v>
      </c>
      <c r="AF7" s="54">
        <f t="shared" ref="AF7:AF29" si="2">IF(G7-AC7 &gt; 0,AC7+AD7, AC7 + AD7 -1)</f>
        <v>4043</v>
      </c>
      <c r="AG7">
        <f>IF(A7&lt;&gt;"",1,0)</f>
        <v>0</v>
      </c>
      <c r="AH7" t="str">
        <f t="shared" ref="AH7:AH24" si="3">IF(AA7&gt;0,_xlfn.RANK.EQ(AA7,$AA$7:$AA$29,0),"")</f>
        <v/>
      </c>
      <c r="AI7" t="str">
        <f>IF(K7="",IF(J7&lt;&gt;"",J7+0.1+A7/100000,""),IF(M7="",IF(L7&lt;&gt;"",L7+0.2-(L7-J7)/1000+A7/100000,""),IF(O7="",IF(N7&lt;&gt;"",N7+0.3-(N7-L7)/1000+A7/100000,""),"")))</f>
        <v/>
      </c>
      <c r="AJ7" t="str">
        <f>IF(S7="",IF(R7&lt;&gt;"",R7+0.1+A7/100000,""),IF(T7="",IF(U7&lt;&gt;"",U7+0.02-(T7-R7)/1000+A7/100000,""),IF(V7="",IF(W7&lt;&gt;"",W7+0.03-(V7-T7)/1000+A7/100000,""),"")))</f>
        <v/>
      </c>
      <c r="AK7" t="str">
        <f t="shared" ref="AK7:AK24" si="4">IF(AI7&lt;&gt;"",RANK(AI7,$AI$7:$AI$29,1),"")</f>
        <v/>
      </c>
      <c r="AL7" t="str">
        <f t="shared" ref="AL7:AL24" si="5">IF(AJ7&lt;&gt;"",RANK(AJ7,$AJ$7:$AJ$29,1),"")</f>
        <v/>
      </c>
      <c r="AM7" s="133" t="str">
        <f t="shared" ref="AM7:AM24" si="6">IF(COUNT($AI$7:$AI$29)&gt;0,AK7,AL7)</f>
        <v/>
      </c>
    </row>
    <row r="8" spans="1:39" ht="13" x14ac:dyDescent="0.3">
      <c r="A8" s="119"/>
      <c r="B8" s="57" t="str">
        <f>IF(A8&gt;0,LOOKUP(A8,Data!$A:$A,Data!$B:$B),"")</f>
        <v/>
      </c>
      <c r="C8" s="57" t="str">
        <f>IF(A8&gt;0,LOOKUP(A8,Data!$A:$A,Data!$C:$C),"")</f>
        <v/>
      </c>
      <c r="D8" s="57" t="str">
        <f>IF(A8&gt;0,LOOKUP(A8,Data!$A:$A,Data!$D:$D),"")</f>
        <v/>
      </c>
      <c r="E8" s="57" t="str">
        <f>IF(A8&gt;0,LOOKUP(A8,Data!$A:$A,Data!$E:$E),"")</f>
        <v/>
      </c>
      <c r="F8" s="57" t="str">
        <f>IF(A8&gt;0,LOOKUP(A8,Data!$A:$A,Data!$F:$F),"")</f>
        <v/>
      </c>
      <c r="G8" s="55"/>
      <c r="H8" s="99" t="str">
        <f>IF(A8&lt;&gt;"",IF(E8="M",LOOKUP(AF8,PDC!$A$2:'PDC'!$A$110,PDC!$B$2:'PDC'!$B$110),LOOKUP(AF8,PDC!$C$2:'PDC'!$C$95,PDC!$D$2:'PDC'!$D$95)),"")</f>
        <v/>
      </c>
      <c r="J8" s="43"/>
      <c r="K8" s="113"/>
      <c r="L8" s="45"/>
      <c r="M8" s="134"/>
      <c r="N8" s="45"/>
      <c r="O8" s="46"/>
      <c r="P8" s="51">
        <f t="shared" ref="P8:P29" si="7">IF(OR(O8="J",O8="O"),N8,IF(OR(M8="J",M8="O"),L8,IF(OR(K8="J",K8="O"),J8,0)))</f>
        <v>0</v>
      </c>
      <c r="R8" s="43"/>
      <c r="S8" s="60"/>
      <c r="T8" s="45"/>
      <c r="U8" s="44"/>
      <c r="V8" s="45"/>
      <c r="W8" s="46"/>
      <c r="X8" s="51">
        <f>IF(OR(W8="J",W8="O"),V8,IF(OR(U8="J",U8="O"),T8,IF(OR(S8="J",S8="O"),R8,0)))</f>
        <v>0</v>
      </c>
      <c r="Z8" s="109">
        <f t="shared" si="0"/>
        <v>0</v>
      </c>
      <c r="AA8" s="115">
        <f>IF(E8="M",(Z8*(IF(G8&gt;32,IF(G8&lt;Sinc!$C$2,10^(Sinc!$C$4*LOG10(G8/Sinc!$C$2)^2),1),2.8076))),Z8*(IF(G8&gt;32,IF(G8&lt;Sinc!$C$3,10^(Sinc!$C$5*LOG10(G8/Sinc!$C$3)^2),1),2.8076)))</f>
        <v>0</v>
      </c>
      <c r="AB8" s="53"/>
      <c r="AC8" s="54">
        <f t="shared" ref="AC8:AC29" si="8">IF(G8&lt;44,44,IF(G8&gt;109,109,INT(G8)))</f>
        <v>44</v>
      </c>
      <c r="AD8" s="54">
        <f t="shared" ref="AD8:AD29" si="9">IF(E8="M",2000,4000)</f>
        <v>4000</v>
      </c>
      <c r="AE8" s="54">
        <f t="shared" ca="1" si="1"/>
        <v>0</v>
      </c>
      <c r="AF8" s="54">
        <f t="shared" si="2"/>
        <v>4043</v>
      </c>
      <c r="AG8">
        <f>IF(A8&lt;&gt;"",MAX($AG$7:AG7)+1,0)</f>
        <v>0</v>
      </c>
      <c r="AH8" t="str">
        <f t="shared" si="3"/>
        <v/>
      </c>
      <c r="AI8" t="str">
        <f t="shared" ref="AI8:AI29" si="10">IF(K8="",IF(J8&lt;&gt;"",J8+0.1+A8/100000,""),IF(M8="",IF(L8&lt;&gt;"",L8+0.2-(L8-J8)/1000+A8/100000,""),IF(O8="",IF(N8&lt;&gt;"",N8+0.3-(N8-L8)/1000+A8/100000,""),"")))</f>
        <v/>
      </c>
      <c r="AJ8" t="str">
        <f t="shared" ref="AJ8:AJ29" si="11">IF(S8="",IF(R8&lt;&gt;"",R8+0.1+A8/100000,""),IF(T8="",IF(U8&lt;&gt;"",U8+0.02-(T8-R8)/1000+A8/100000,""),IF(V8="",IF(W8&lt;&gt;"",W8+0.03-(V8-T8)/1000+A8/100000,""),"")))</f>
        <v/>
      </c>
      <c r="AK8" t="str">
        <f t="shared" si="4"/>
        <v/>
      </c>
      <c r="AL8" t="str">
        <f t="shared" si="5"/>
        <v/>
      </c>
      <c r="AM8" s="133" t="str">
        <f t="shared" si="6"/>
        <v/>
      </c>
    </row>
    <row r="9" spans="1:39" ht="13" x14ac:dyDescent="0.3">
      <c r="A9" s="119"/>
      <c r="B9" s="57" t="str">
        <f>IF(A9&gt;0,LOOKUP(A9,Data!$A:$A,Data!$B:$B),"")</f>
        <v/>
      </c>
      <c r="C9" s="57" t="str">
        <f>IF(A9&gt;0,LOOKUP(A9,Data!$A:$A,Data!$C:$C),"")</f>
        <v/>
      </c>
      <c r="D9" s="57" t="str">
        <f>IF(A9&gt;0,LOOKUP(A9,Data!$A:$A,Data!$D:$D),"")</f>
        <v/>
      </c>
      <c r="E9" s="57" t="str">
        <f>IF(A9&gt;0,LOOKUP(A9,Data!$A:$A,Data!$E:$E),"")</f>
        <v/>
      </c>
      <c r="F9" s="57" t="str">
        <f>IF(A9&gt;0,LOOKUP(A9,Data!$A:$A,Data!$F:$F),"")</f>
        <v/>
      </c>
      <c r="G9" s="55"/>
      <c r="H9" s="99" t="str">
        <f>IF(A9&lt;&gt;"",IF(E9="M",LOOKUP(AF9,PDC!$A$2:'PDC'!$A$110,PDC!$B$2:'PDC'!$B$110),LOOKUP(AF9,PDC!$C$2:'PDC'!$C$95,PDC!$D$2:'PDC'!$D$95)),"")</f>
        <v/>
      </c>
      <c r="I9" s="80"/>
      <c r="J9" s="59"/>
      <c r="K9" s="113"/>
      <c r="L9" s="45"/>
      <c r="M9" s="44"/>
      <c r="N9" s="45"/>
      <c r="O9" s="46"/>
      <c r="P9" s="51">
        <f t="shared" si="7"/>
        <v>0</v>
      </c>
      <c r="Q9" s="81"/>
      <c r="R9" s="59"/>
      <c r="S9" s="60"/>
      <c r="T9" s="45"/>
      <c r="U9" s="44"/>
      <c r="V9" s="45"/>
      <c r="W9" s="46"/>
      <c r="X9" s="51">
        <f>IF(OR(W9="J",W9="O"),V9,IF(OR(U9="J",U9="O"),T9,IF(OR(S9="J",S9="O"),R9,0)))</f>
        <v>0</v>
      </c>
      <c r="Y9" s="81"/>
      <c r="Z9" s="109">
        <f t="shared" si="0"/>
        <v>0</v>
      </c>
      <c r="AA9" s="115">
        <f>IF(E9="M",(Z9*(IF(G9&gt;32,IF(G9&lt;Sinc!$C$2,10^(Sinc!$C$4*LOG10(G9/Sinc!$C$2)^2),1),2.8076))),Z9*(IF(G9&gt;32,IF(G9&lt;Sinc!$C$3,10^(Sinc!$C$5*LOG10(G9/Sinc!$C$3)^2),1),2.8076)))</f>
        <v>0</v>
      </c>
      <c r="AB9" s="53"/>
      <c r="AC9" s="54">
        <f t="shared" si="8"/>
        <v>44</v>
      </c>
      <c r="AD9" s="54">
        <f t="shared" si="9"/>
        <v>4000</v>
      </c>
      <c r="AE9" s="54">
        <f t="shared" ca="1" si="1"/>
        <v>0</v>
      </c>
      <c r="AF9" s="54">
        <f t="shared" si="2"/>
        <v>4043</v>
      </c>
      <c r="AG9">
        <f>IF(A9&lt;&gt;"",MAX($AG$7:AG8)+1,0)</f>
        <v>0</v>
      </c>
      <c r="AH9" t="str">
        <f t="shared" si="3"/>
        <v/>
      </c>
      <c r="AI9" t="str">
        <f t="shared" si="10"/>
        <v/>
      </c>
      <c r="AJ9" t="str">
        <f t="shared" si="11"/>
        <v/>
      </c>
      <c r="AK9" t="str">
        <f t="shared" si="4"/>
        <v/>
      </c>
      <c r="AL9" t="str">
        <f t="shared" si="5"/>
        <v/>
      </c>
      <c r="AM9" s="133" t="str">
        <f t="shared" si="6"/>
        <v/>
      </c>
    </row>
    <row r="10" spans="1:39" ht="13" x14ac:dyDescent="0.3">
      <c r="A10" s="119"/>
      <c r="B10" s="57" t="str">
        <f>IF(A10&gt;0,LOOKUP(A10,Data!$A:$A,Data!$B:$B),"")</f>
        <v/>
      </c>
      <c r="C10" s="57" t="str">
        <f>IF(A10&gt;0,LOOKUP(A10,Data!$A:$A,Data!$C:$C),"")</f>
        <v/>
      </c>
      <c r="D10" s="57" t="str">
        <f>IF(A10&gt;0,LOOKUP(A10,Data!$A:$A,Data!$D:$D),"")</f>
        <v/>
      </c>
      <c r="E10" s="57" t="str">
        <f>IF(A10&gt;0,LOOKUP(A10,Data!$A:$A,Data!$E:$E),"")</f>
        <v/>
      </c>
      <c r="F10" s="57" t="str">
        <f>IF(A10&gt;0,LOOKUP(A10,Data!$A:$A,Data!$F:$F),"")</f>
        <v/>
      </c>
      <c r="G10" s="55"/>
      <c r="H10" s="99" t="str">
        <f>IF(A10&lt;&gt;"",IF(E10="M",LOOKUP(AF10,PDC!$A$2:'PDC'!$A$110,PDC!$B$2:'PDC'!$B$110),LOOKUP(AF10,PDC!$C$2:'PDC'!$C$95,PDC!$D$2:'PDC'!$D$95)),"")</f>
        <v/>
      </c>
      <c r="I10" s="80"/>
      <c r="J10" s="43"/>
      <c r="K10" s="113"/>
      <c r="L10" s="45"/>
      <c r="M10" s="44"/>
      <c r="N10" s="45"/>
      <c r="O10" s="46"/>
      <c r="P10" s="51">
        <f t="shared" si="7"/>
        <v>0</v>
      </c>
      <c r="Q10" s="81"/>
      <c r="R10" s="43"/>
      <c r="S10" s="60"/>
      <c r="T10" s="45"/>
      <c r="U10" s="44"/>
      <c r="V10" s="45"/>
      <c r="W10" s="46"/>
      <c r="X10" s="51">
        <f t="shared" ref="X10:X29" si="12">IF(OR(W10="J",W10="O"),V10,IF(OR(U10="J",U10="O"),T10,IF(OR(S10="J",S10="O"),R10,0)))</f>
        <v>0</v>
      </c>
      <c r="Y10" s="81"/>
      <c r="Z10" s="109">
        <f t="shared" si="0"/>
        <v>0</v>
      </c>
      <c r="AA10" s="115">
        <f>IF(E10="M",(Z10*(IF(G10&gt;32,IF(G10&lt;Sinc!$C$2,10^(Sinc!$C$4*LOG10(G10/Sinc!$C$2)^2),1),2.8076))),Z10*(IF(G10&gt;32,IF(G10&lt;Sinc!$C$3,10^(Sinc!$C$5*LOG10(G10/Sinc!$C$3)^2),1),2.8076)))</f>
        <v>0</v>
      </c>
      <c r="AB10" s="53"/>
      <c r="AC10" s="54">
        <f t="shared" si="8"/>
        <v>44</v>
      </c>
      <c r="AD10" s="54">
        <f t="shared" si="9"/>
        <v>4000</v>
      </c>
      <c r="AE10" s="54">
        <f t="shared" ca="1" si="1"/>
        <v>0</v>
      </c>
      <c r="AF10" s="54">
        <f t="shared" si="2"/>
        <v>4043</v>
      </c>
      <c r="AG10">
        <f>IF(A10&lt;&gt;"",MAX($AG$7:AG9)+1,0)</f>
        <v>0</v>
      </c>
      <c r="AH10" t="str">
        <f t="shared" si="3"/>
        <v/>
      </c>
      <c r="AI10" t="str">
        <f t="shared" si="10"/>
        <v/>
      </c>
      <c r="AJ10" t="str">
        <f t="shared" si="11"/>
        <v/>
      </c>
      <c r="AK10" t="str">
        <f t="shared" si="4"/>
        <v/>
      </c>
      <c r="AL10" t="str">
        <f t="shared" si="5"/>
        <v/>
      </c>
      <c r="AM10" s="133" t="str">
        <f t="shared" si="6"/>
        <v/>
      </c>
    </row>
    <row r="11" spans="1:39" ht="13" x14ac:dyDescent="0.3">
      <c r="A11" s="119"/>
      <c r="B11" s="57" t="str">
        <f>IF(A11&gt;0,LOOKUP(A11,Data!$A:$A,Data!$B:$B),"")</f>
        <v/>
      </c>
      <c r="C11" s="57" t="str">
        <f>IF(A11&gt;0,LOOKUP(A11,Data!$A:$A,Data!$C:$C),"")</f>
        <v/>
      </c>
      <c r="D11" s="57" t="str">
        <f>IF(A11&gt;0,LOOKUP(A11,Data!$A:$A,Data!$D:$D),"")</f>
        <v/>
      </c>
      <c r="E11" s="57" t="str">
        <f>IF(A11&gt;0,LOOKUP(A11,Data!$A:$A,Data!$E:$E),"")</f>
        <v/>
      </c>
      <c r="F11" s="57" t="str">
        <f>IF(A11&gt;0,LOOKUP(A11,Data!$A:$A,Data!$F:$F),"")</f>
        <v/>
      </c>
      <c r="G11" s="55"/>
      <c r="H11" s="99" t="str">
        <f>IF(A11&lt;&gt;"",IF(E11="M",LOOKUP(AF11,PDC!$A$2:'PDC'!$A$110,PDC!$B$2:'PDC'!$B$110),LOOKUP(AF11,PDC!$C$2:'PDC'!$C$95,PDC!$D$2:'PDC'!$D$95)),"")</f>
        <v/>
      </c>
      <c r="I11" s="80"/>
      <c r="J11" s="59"/>
      <c r="K11" s="113"/>
      <c r="L11" s="45"/>
      <c r="M11" s="134"/>
      <c r="N11" s="45"/>
      <c r="O11" s="156"/>
      <c r="P11" s="51">
        <f t="shared" si="7"/>
        <v>0</v>
      </c>
      <c r="Q11" s="81"/>
      <c r="R11" s="59"/>
      <c r="S11" s="113"/>
      <c r="T11" s="45"/>
      <c r="U11" s="44"/>
      <c r="V11" s="45"/>
      <c r="W11" s="46"/>
      <c r="X11" s="51">
        <f t="shared" si="12"/>
        <v>0</v>
      </c>
      <c r="Y11" s="81"/>
      <c r="Z11" s="109">
        <f t="shared" si="0"/>
        <v>0</v>
      </c>
      <c r="AA11" s="115">
        <f>IF(E11="M",(Z11*(IF(G11&gt;32,IF(G11&lt;Sinc!$C$2,10^(Sinc!$C$4*LOG10(G11/Sinc!$C$2)^2),1),2.8076))),Z11*(IF(G11&gt;32,IF(G11&lt;Sinc!$C$3,10^(Sinc!$C$5*LOG10(G11/Sinc!$C$3)^2),1),2.8076)))</f>
        <v>0</v>
      </c>
      <c r="AB11" s="53"/>
      <c r="AC11" s="54">
        <f t="shared" si="8"/>
        <v>44</v>
      </c>
      <c r="AD11" s="54">
        <f t="shared" si="9"/>
        <v>4000</v>
      </c>
      <c r="AE11" s="54">
        <f t="shared" ca="1" si="1"/>
        <v>0</v>
      </c>
      <c r="AF11" s="54">
        <f t="shared" si="2"/>
        <v>4043</v>
      </c>
      <c r="AG11">
        <f>IF(A11&lt;&gt;"",MAX($AG$7:AG10)+1,0)</f>
        <v>0</v>
      </c>
      <c r="AH11" t="str">
        <f t="shared" si="3"/>
        <v/>
      </c>
      <c r="AI11" t="str">
        <f t="shared" si="10"/>
        <v/>
      </c>
      <c r="AJ11" t="str">
        <f t="shared" si="11"/>
        <v/>
      </c>
      <c r="AK11" t="str">
        <f t="shared" si="4"/>
        <v/>
      </c>
      <c r="AL11" t="str">
        <f t="shared" si="5"/>
        <v/>
      </c>
      <c r="AM11" s="133" t="str">
        <f t="shared" si="6"/>
        <v/>
      </c>
    </row>
    <row r="12" spans="1:39" ht="13" x14ac:dyDescent="0.3">
      <c r="A12" s="119"/>
      <c r="B12" s="57" t="str">
        <f>IF(A12&gt;0,LOOKUP(A12,Data!$A:$A,Data!$B:$B),"")</f>
        <v/>
      </c>
      <c r="C12" s="57" t="str">
        <f>IF(A12&gt;0,LOOKUP(A12,Data!$A:$A,Data!$C:$C),"")</f>
        <v/>
      </c>
      <c r="D12" s="57" t="str">
        <f>IF(A12&gt;0,LOOKUP(A12,Data!$A:$A,Data!$D:$D),"")</f>
        <v/>
      </c>
      <c r="E12" s="57" t="str">
        <f>IF(A12&gt;0,LOOKUP(A12,Data!$A:$A,Data!$E:$E),"")</f>
        <v/>
      </c>
      <c r="F12" s="57" t="str">
        <f>IF(A12&gt;0,LOOKUP(A12,Data!$A:$A,Data!$F:$F),"")</f>
        <v/>
      </c>
      <c r="G12" s="55"/>
      <c r="H12" s="99" t="str">
        <f>IF(A12&lt;&gt;"",IF(E12="M",LOOKUP(AF12,PDC!$A$2:'PDC'!$A$110,PDC!$B$2:'PDC'!$B$110),LOOKUP(AF12,PDC!$C$2:'PDC'!$C$95,PDC!$D$2:'PDC'!$D$95)),"")</f>
        <v/>
      </c>
      <c r="I12" s="80"/>
      <c r="J12" s="43"/>
      <c r="K12" s="113"/>
      <c r="L12" s="45"/>
      <c r="M12" s="44"/>
      <c r="N12" s="45"/>
      <c r="O12" s="46"/>
      <c r="P12" s="51">
        <f t="shared" si="7"/>
        <v>0</v>
      </c>
      <c r="Q12" s="81"/>
      <c r="R12" s="43"/>
      <c r="S12" s="60"/>
      <c r="T12" s="45"/>
      <c r="U12" s="44"/>
      <c r="V12" s="45"/>
      <c r="W12" s="46"/>
      <c r="X12" s="51">
        <f t="shared" si="12"/>
        <v>0</v>
      </c>
      <c r="Y12" s="81"/>
      <c r="Z12" s="109">
        <f t="shared" si="0"/>
        <v>0</v>
      </c>
      <c r="AA12" s="115">
        <f>IF(E12="M",(Z12*(IF(G12&gt;32,IF(G12&lt;Sinc!$C$2,10^(Sinc!$C$4*LOG10(G12/Sinc!$C$2)^2),1),2.8076))),Z12*(IF(G12&gt;32,IF(G12&lt;Sinc!$C$3,10^(Sinc!$C$5*LOG10(G12/Sinc!$C$3)^2),1),2.8076)))</f>
        <v>0</v>
      </c>
      <c r="AB12" s="53"/>
      <c r="AC12" s="54">
        <f t="shared" si="8"/>
        <v>44</v>
      </c>
      <c r="AD12" s="54">
        <f t="shared" si="9"/>
        <v>4000</v>
      </c>
      <c r="AE12" s="54">
        <f t="shared" ca="1" si="1"/>
        <v>0</v>
      </c>
      <c r="AF12" s="54">
        <f t="shared" si="2"/>
        <v>4043</v>
      </c>
      <c r="AG12">
        <f>IF(A12&lt;&gt;"",MAX($AG$7:AG11)+1,0)</f>
        <v>0</v>
      </c>
      <c r="AH12" t="str">
        <f t="shared" si="3"/>
        <v/>
      </c>
      <c r="AI12" t="str">
        <f t="shared" si="10"/>
        <v/>
      </c>
      <c r="AJ12" t="str">
        <f t="shared" si="11"/>
        <v/>
      </c>
      <c r="AK12" t="str">
        <f t="shared" si="4"/>
        <v/>
      </c>
      <c r="AL12" t="str">
        <f t="shared" si="5"/>
        <v/>
      </c>
      <c r="AM12" s="133" t="str">
        <f t="shared" si="6"/>
        <v/>
      </c>
    </row>
    <row r="13" spans="1:39" ht="13" x14ac:dyDescent="0.3">
      <c r="A13" s="119"/>
      <c r="B13" s="57" t="str">
        <f>IF(A13&gt;0,LOOKUP(A13,Data!$A:$A,Data!$B:$B),"")</f>
        <v/>
      </c>
      <c r="C13" s="57" t="str">
        <f>IF(A13&gt;0,LOOKUP(A13,Data!$A:$A,Data!$C:$C),"")</f>
        <v/>
      </c>
      <c r="D13" s="57" t="str">
        <f>IF(A13&gt;0,LOOKUP(A13,Data!$A:$A,Data!$D:$D),"")</f>
        <v/>
      </c>
      <c r="E13" s="57" t="str">
        <f>IF(A13&gt;0,LOOKUP(A13,Data!$A:$A,Data!$E:$E),"")</f>
        <v/>
      </c>
      <c r="F13" s="57" t="str">
        <f>IF(A13&gt;0,LOOKUP(A13,Data!$A:$A,Data!$F:$F),"")</f>
        <v/>
      </c>
      <c r="G13" s="55"/>
      <c r="H13" s="99" t="str">
        <f>IF(A13&lt;&gt;"",IF(E13="M",LOOKUP(AF13,PDC!$A$2:'PDC'!$A$110,PDC!$B$2:'PDC'!$B$110),LOOKUP(AF13,PDC!$C$2:'PDC'!$C$95,PDC!$D$2:'PDC'!$D$95)),"")</f>
        <v/>
      </c>
      <c r="I13" s="80"/>
      <c r="J13" s="59"/>
      <c r="K13" s="60"/>
      <c r="L13" s="45"/>
      <c r="M13" s="44"/>
      <c r="N13" s="45"/>
      <c r="O13" s="46"/>
      <c r="P13" s="51">
        <f t="shared" si="7"/>
        <v>0</v>
      </c>
      <c r="Q13" s="81"/>
      <c r="R13" s="59"/>
      <c r="S13" s="60"/>
      <c r="T13" s="45"/>
      <c r="U13" s="44"/>
      <c r="V13" s="45"/>
      <c r="W13" s="46"/>
      <c r="X13" s="51">
        <f t="shared" si="12"/>
        <v>0</v>
      </c>
      <c r="Y13" s="81"/>
      <c r="Z13" s="109">
        <f t="shared" si="0"/>
        <v>0</v>
      </c>
      <c r="AA13" s="115">
        <f>IF(E13="M",(Z13*(IF(G13&gt;32,IF(G13&lt;Sinc!$C$2,10^(Sinc!$C$4*LOG10(G13/Sinc!$C$2)^2),1),2.8076))),Z13*(IF(G13&gt;32,IF(G13&lt;Sinc!$C$3,10^(Sinc!$C$5*LOG10(G13/Sinc!$C$3)^2),1),2.8076)))</f>
        <v>0</v>
      </c>
      <c r="AB13" s="53"/>
      <c r="AC13" s="54">
        <f t="shared" si="8"/>
        <v>44</v>
      </c>
      <c r="AD13" s="54">
        <f t="shared" si="9"/>
        <v>4000</v>
      </c>
      <c r="AE13" s="54">
        <f t="shared" ca="1" si="1"/>
        <v>0</v>
      </c>
      <c r="AF13" s="54">
        <f t="shared" si="2"/>
        <v>4043</v>
      </c>
      <c r="AG13">
        <f>IF(A13&lt;&gt;"",MAX($AG$7:AG12)+1,0)</f>
        <v>0</v>
      </c>
      <c r="AH13" t="str">
        <f t="shared" si="3"/>
        <v/>
      </c>
      <c r="AI13" t="str">
        <f t="shared" si="10"/>
        <v/>
      </c>
      <c r="AJ13" t="str">
        <f t="shared" si="11"/>
        <v/>
      </c>
      <c r="AK13" t="str">
        <f t="shared" si="4"/>
        <v/>
      </c>
      <c r="AL13" t="str">
        <f t="shared" si="5"/>
        <v/>
      </c>
      <c r="AM13" s="133" t="str">
        <f t="shared" si="6"/>
        <v/>
      </c>
    </row>
    <row r="14" spans="1:39" ht="13" x14ac:dyDescent="0.3">
      <c r="A14" s="119"/>
      <c r="B14" s="57" t="str">
        <f>IF(A14&gt;0,LOOKUP(A14,Data!$A:$A,Data!$B:$B),"")</f>
        <v/>
      </c>
      <c r="C14" s="57" t="str">
        <f>IF(A14&gt;0,LOOKUP(A14,Data!$A:$A,Data!$C:$C),"")</f>
        <v/>
      </c>
      <c r="D14" s="57" t="str">
        <f>IF(A14&gt;0,LOOKUP(A14,Data!$A:$A,Data!$D:$D),"")</f>
        <v/>
      </c>
      <c r="E14" s="57" t="str">
        <f>IF(A14&gt;0,LOOKUP(A14,Data!$A:$A,Data!$E:$E),"")</f>
        <v/>
      </c>
      <c r="F14" s="57" t="str">
        <f>IF(A14&gt;0,LOOKUP(A14,Data!$A:$A,Data!$F:$F),"")</f>
        <v/>
      </c>
      <c r="G14" s="55"/>
      <c r="H14" s="99" t="str">
        <f>IF(A14&lt;&gt;"",IF(E14="M",LOOKUP(AF14,PDC!$A$2:'PDC'!$A$110,PDC!$B$2:'PDC'!$B$110),LOOKUP(AF14,PDC!$C$2:'PDC'!$C$95,PDC!$D$2:'PDC'!$D$95)),"")</f>
        <v/>
      </c>
      <c r="I14" s="80"/>
      <c r="J14" s="43"/>
      <c r="K14" s="60"/>
      <c r="L14" s="45"/>
      <c r="M14" s="44"/>
      <c r="N14" s="45"/>
      <c r="O14" s="46"/>
      <c r="P14" s="51">
        <f t="shared" si="7"/>
        <v>0</v>
      </c>
      <c r="Q14" s="81"/>
      <c r="R14" s="43"/>
      <c r="S14" s="60"/>
      <c r="T14" s="45"/>
      <c r="U14" s="44"/>
      <c r="V14" s="45"/>
      <c r="W14" s="46"/>
      <c r="X14" s="51">
        <f t="shared" si="12"/>
        <v>0</v>
      </c>
      <c r="Y14" s="81"/>
      <c r="Z14" s="109">
        <f t="shared" si="0"/>
        <v>0</v>
      </c>
      <c r="AA14" s="115">
        <f>IF(E14="M",(Z14*(IF(G14&gt;32,IF(G14&lt;Sinc!$C$2,10^(Sinc!$C$4*LOG10(G14/Sinc!$C$2)^2),1),2.8076))),Z14*(IF(G14&gt;32,IF(G14&lt;Sinc!$C$3,10^(Sinc!$C$5*LOG10(G14/Sinc!$C$3)^2),1),2.8076)))</f>
        <v>0</v>
      </c>
      <c r="AB14" s="53"/>
      <c r="AC14" s="54">
        <f t="shared" si="8"/>
        <v>44</v>
      </c>
      <c r="AD14" s="54">
        <f t="shared" si="9"/>
        <v>4000</v>
      </c>
      <c r="AE14" s="54">
        <f t="shared" ca="1" si="1"/>
        <v>0</v>
      </c>
      <c r="AF14" s="54">
        <f t="shared" si="2"/>
        <v>4043</v>
      </c>
      <c r="AG14">
        <f>IF(A14&lt;&gt;"",MAX($AG$7:AG13)+1,0)</f>
        <v>0</v>
      </c>
      <c r="AH14" t="str">
        <f t="shared" si="3"/>
        <v/>
      </c>
      <c r="AI14" t="str">
        <f t="shared" si="10"/>
        <v/>
      </c>
      <c r="AJ14" t="str">
        <f t="shared" si="11"/>
        <v/>
      </c>
      <c r="AK14" t="str">
        <f t="shared" si="4"/>
        <v/>
      </c>
      <c r="AL14" t="str">
        <f t="shared" si="5"/>
        <v/>
      </c>
      <c r="AM14" s="133" t="str">
        <f t="shared" si="6"/>
        <v/>
      </c>
    </row>
    <row r="15" spans="1:39" ht="13" x14ac:dyDescent="0.3">
      <c r="A15" s="119"/>
      <c r="B15" s="57" t="str">
        <f>IF(A15&gt;0,LOOKUP(A15,Data!$A:$A,Data!$B:$B),"")</f>
        <v/>
      </c>
      <c r="C15" s="57" t="str">
        <f>IF(A15&gt;0,LOOKUP(A15,Data!$A:$A,Data!$C:$C),"")</f>
        <v/>
      </c>
      <c r="D15" s="57" t="str">
        <f>IF(A15&gt;0,LOOKUP(A15,Data!$A:$A,Data!$D:$D),"")</f>
        <v/>
      </c>
      <c r="E15" s="57" t="str">
        <f>IF(A15&gt;0,LOOKUP(A15,Data!$A:$A,Data!$E:$E),"")</f>
        <v/>
      </c>
      <c r="F15" s="57" t="str">
        <f>IF(A15&gt;0,LOOKUP(A15,Data!$A:$A,Data!$F:$F),"")</f>
        <v/>
      </c>
      <c r="G15" s="55"/>
      <c r="H15" s="99" t="str">
        <f>IF(A15&lt;&gt;"",IF(E15="M",LOOKUP(AF15,PDC!$A$2:'PDC'!$A$110,PDC!$B$2:'PDC'!$B$110),LOOKUP(AF15,PDC!$C$2:'PDC'!$C$95,PDC!$D$2:'PDC'!$D$95)),"")</f>
        <v/>
      </c>
      <c r="I15" s="80"/>
      <c r="J15" s="59"/>
      <c r="K15" s="60"/>
      <c r="L15" s="45"/>
      <c r="M15" s="44"/>
      <c r="N15" s="45"/>
      <c r="O15" s="46"/>
      <c r="P15" s="51">
        <f t="shared" si="7"/>
        <v>0</v>
      </c>
      <c r="Q15" s="81"/>
      <c r="R15" s="43"/>
      <c r="S15" s="44"/>
      <c r="T15" s="45"/>
      <c r="U15" s="44"/>
      <c r="V15" s="45"/>
      <c r="W15" s="46"/>
      <c r="X15" s="51">
        <f>IF(OR(W15="J",W15="O"),V15,IF(OR(U15="J",U15="O"),T15,IF(OR(S15="J",S15="O"),R15,0)))</f>
        <v>0</v>
      </c>
      <c r="Y15" s="81"/>
      <c r="Z15" s="109">
        <f t="shared" si="0"/>
        <v>0</v>
      </c>
      <c r="AA15" s="115">
        <f>IF(E15="M",(Z15*(IF(G15&gt;32,IF(G15&lt;Sinc!$C$2,10^(Sinc!$C$4*LOG10(G15/Sinc!$C$2)^2),1),2.8076))),Z15*(IF(G15&gt;32,IF(G15&lt;Sinc!$C$3,10^(Sinc!$C$5*LOG10(G15/Sinc!$C$3)^2),1),2.8076)))</f>
        <v>0</v>
      </c>
      <c r="AB15" s="53"/>
      <c r="AC15" s="54">
        <f t="shared" si="8"/>
        <v>44</v>
      </c>
      <c r="AD15" s="54">
        <f t="shared" si="9"/>
        <v>4000</v>
      </c>
      <c r="AE15" s="54">
        <f t="shared" ca="1" si="1"/>
        <v>0</v>
      </c>
      <c r="AF15" s="54">
        <f t="shared" si="2"/>
        <v>4043</v>
      </c>
      <c r="AG15">
        <f>IF(A15&lt;&gt;"",MAX($AG$7:AG14)+1,0)</f>
        <v>0</v>
      </c>
      <c r="AH15" t="str">
        <f t="shared" si="3"/>
        <v/>
      </c>
      <c r="AI15" t="str">
        <f t="shared" si="10"/>
        <v/>
      </c>
      <c r="AJ15" t="str">
        <f t="shared" si="11"/>
        <v/>
      </c>
      <c r="AK15" t="str">
        <f t="shared" si="4"/>
        <v/>
      </c>
      <c r="AL15" t="str">
        <f t="shared" si="5"/>
        <v/>
      </c>
      <c r="AM15" s="133" t="str">
        <f t="shared" si="6"/>
        <v/>
      </c>
    </row>
    <row r="16" spans="1:39" ht="13" x14ac:dyDescent="0.3">
      <c r="A16" s="119"/>
      <c r="B16" s="57" t="str">
        <f>IF(A16&gt;0,LOOKUP(A16,Data!$A:$A,Data!$B:$B),"")</f>
        <v/>
      </c>
      <c r="C16" s="57" t="str">
        <f>IF(A16&gt;0,LOOKUP(A16,Data!$A:$A,Data!$C:$C),"")</f>
        <v/>
      </c>
      <c r="D16" s="57" t="str">
        <f>IF(A16&gt;0,LOOKUP(A16,Data!$A:$A,Data!$D:$D),"")</f>
        <v/>
      </c>
      <c r="E16" s="57" t="str">
        <f>IF(A16&gt;0,LOOKUP(A16,Data!$A:$A,Data!$E:$E),"")</f>
        <v/>
      </c>
      <c r="F16" s="57" t="str">
        <f>IF(A16&gt;0,LOOKUP(A16,Data!$A:$A,Data!$F:$F),"")</f>
        <v/>
      </c>
      <c r="G16" s="55"/>
      <c r="H16" s="99" t="str">
        <f>IF(A16&lt;&gt;"",IF(E16="M",LOOKUP(AF16,PDC!$A$2:'PDC'!$A$110,PDC!$B$2:'PDC'!$B$110),LOOKUP(AF16,PDC!$C$2:'PDC'!$C$95,PDC!$D$2:'PDC'!$D$95)),"")</f>
        <v/>
      </c>
      <c r="I16" s="80"/>
      <c r="J16" s="43"/>
      <c r="K16" s="60"/>
      <c r="L16" s="45"/>
      <c r="M16" s="44"/>
      <c r="N16" s="45"/>
      <c r="O16" s="46"/>
      <c r="P16" s="51">
        <f t="shared" si="7"/>
        <v>0</v>
      </c>
      <c r="Q16" s="81"/>
      <c r="R16" s="43"/>
      <c r="S16" s="44"/>
      <c r="T16" s="45"/>
      <c r="U16" s="44"/>
      <c r="V16" s="45"/>
      <c r="W16" s="46"/>
      <c r="X16" s="51">
        <f>IF(OR(W16="J",W16="O"),V16,IF(OR(U16="J",U16="O"),T16,IF(OR(S16="J",S16="O"),R16,0)))</f>
        <v>0</v>
      </c>
      <c r="Y16" s="81"/>
      <c r="Z16" s="109">
        <f t="shared" si="0"/>
        <v>0</v>
      </c>
      <c r="AA16" s="115">
        <f>IF(E16="M",(Z16*(IF(G16&gt;32,IF(G16&lt;Sinc!$C$2,10^(Sinc!$C$4*LOG10(G16/Sinc!$C$2)^2),1),2.8076))),Z16*(IF(G16&gt;32,IF(G16&lt;Sinc!$C$3,10^(Sinc!$C$5*LOG10(G16/Sinc!$C$3)^2),1),2.8076)))</f>
        <v>0</v>
      </c>
      <c r="AB16" s="53"/>
      <c r="AC16" s="54">
        <f t="shared" si="8"/>
        <v>44</v>
      </c>
      <c r="AD16" s="54">
        <f t="shared" si="9"/>
        <v>4000</v>
      </c>
      <c r="AE16" s="54">
        <f t="shared" ca="1" si="1"/>
        <v>0</v>
      </c>
      <c r="AF16" s="54">
        <f t="shared" si="2"/>
        <v>4043</v>
      </c>
      <c r="AG16">
        <f>IF(A16&lt;&gt;"",MAX($AG$7:AG15)+1,0)</f>
        <v>0</v>
      </c>
      <c r="AH16" t="str">
        <f t="shared" si="3"/>
        <v/>
      </c>
      <c r="AI16" t="str">
        <f t="shared" si="10"/>
        <v/>
      </c>
      <c r="AJ16" t="str">
        <f t="shared" si="11"/>
        <v/>
      </c>
      <c r="AK16" t="str">
        <f t="shared" si="4"/>
        <v/>
      </c>
      <c r="AL16" t="str">
        <f t="shared" si="5"/>
        <v/>
      </c>
      <c r="AM16" s="133" t="str">
        <f t="shared" si="6"/>
        <v/>
      </c>
    </row>
    <row r="17" spans="1:39" ht="13" x14ac:dyDescent="0.3">
      <c r="A17" s="119"/>
      <c r="B17" s="57" t="str">
        <f>IF(A17&gt;0,LOOKUP(A17,Data!$A:$A,Data!$B:$B),"")</f>
        <v/>
      </c>
      <c r="C17" s="57" t="str">
        <f>IF(A17&gt;0,LOOKUP(A17,Data!$A:$A,Data!$C:$C),"")</f>
        <v/>
      </c>
      <c r="D17" s="57" t="str">
        <f>IF(A17&gt;0,LOOKUP(A17,Data!$A:$A,Data!$D:$D),"")</f>
        <v/>
      </c>
      <c r="E17" s="57" t="str">
        <f>IF(A17&gt;0,LOOKUP(A17,Data!$A:$A,Data!$E:$E),"")</f>
        <v/>
      </c>
      <c r="F17" s="57" t="str">
        <f>IF(A17&gt;0,LOOKUP(A17,Data!$A:$A,Data!$F:$F),"")</f>
        <v/>
      </c>
      <c r="G17" s="55"/>
      <c r="H17" s="99" t="str">
        <f>IF(A17&lt;&gt;"",IF(E17="M",LOOKUP(AF17,PDC!$A$2:'PDC'!$A$110,PDC!$B$2:'PDC'!$B$110),LOOKUP(AF17,PDC!$C$2:'PDC'!$C$95,PDC!$D$2:'PDC'!$D$95)),"")</f>
        <v/>
      </c>
      <c r="I17" s="80"/>
      <c r="J17" s="59"/>
      <c r="K17" s="60"/>
      <c r="L17" s="45"/>
      <c r="M17" s="44"/>
      <c r="N17" s="45"/>
      <c r="O17" s="46"/>
      <c r="P17" s="51">
        <f t="shared" si="7"/>
        <v>0</v>
      </c>
      <c r="Q17" s="81"/>
      <c r="R17" s="43"/>
      <c r="S17" s="44"/>
      <c r="T17" s="45"/>
      <c r="U17" s="44"/>
      <c r="V17" s="45"/>
      <c r="W17" s="46"/>
      <c r="X17" s="51">
        <f t="shared" si="12"/>
        <v>0</v>
      </c>
      <c r="Y17" s="81"/>
      <c r="Z17" s="109">
        <f t="shared" si="0"/>
        <v>0</v>
      </c>
      <c r="AA17" s="115">
        <f>IF(E17="M",(Z17*(IF(G17&gt;32,IF(G17&lt;Sinc!$C$2,10^(Sinc!$C$4*LOG10(G17/Sinc!$C$2)^2),1),2.8076))),Z17*(IF(G17&gt;32,IF(G17&lt;Sinc!$C$3,10^(Sinc!$C$5*LOG10(G17/Sinc!$C$3)^2),1),2.8076)))</f>
        <v>0</v>
      </c>
      <c r="AB17" s="53"/>
      <c r="AC17" s="54">
        <f t="shared" si="8"/>
        <v>44</v>
      </c>
      <c r="AD17" s="54">
        <f t="shared" si="9"/>
        <v>4000</v>
      </c>
      <c r="AE17" s="54">
        <f t="shared" ca="1" si="1"/>
        <v>0</v>
      </c>
      <c r="AF17" s="54">
        <f t="shared" si="2"/>
        <v>4043</v>
      </c>
      <c r="AG17">
        <f>IF(A17&lt;&gt;"",MAX($AG$7:AG16)+1,0)</f>
        <v>0</v>
      </c>
      <c r="AH17" t="str">
        <f t="shared" si="3"/>
        <v/>
      </c>
      <c r="AI17" t="str">
        <f t="shared" si="10"/>
        <v/>
      </c>
      <c r="AJ17" t="str">
        <f t="shared" si="11"/>
        <v/>
      </c>
      <c r="AK17" t="str">
        <f t="shared" si="4"/>
        <v/>
      </c>
      <c r="AL17" t="str">
        <f t="shared" si="5"/>
        <v/>
      </c>
      <c r="AM17" s="133" t="str">
        <f t="shared" si="6"/>
        <v/>
      </c>
    </row>
    <row r="18" spans="1:39" ht="13" x14ac:dyDescent="0.3">
      <c r="A18" s="119"/>
      <c r="B18" s="57" t="str">
        <f>IF(A18&gt;0,LOOKUP(A18,Data!$A:$A,Data!$B:$B),"")</f>
        <v/>
      </c>
      <c r="C18" s="57" t="str">
        <f>IF(A18&gt;0,LOOKUP(A18,Data!$A:$A,Data!$C:$C),"")</f>
        <v/>
      </c>
      <c r="D18" s="57" t="str">
        <f>IF(A18&gt;0,LOOKUP(A18,Data!$A:$A,Data!$D:$D),"")</f>
        <v/>
      </c>
      <c r="E18" s="57" t="str">
        <f>IF(A18&gt;0,LOOKUP(A18,Data!$A:$A,Data!$E:$E),"")</f>
        <v/>
      </c>
      <c r="F18" s="57" t="str">
        <f>IF(A18&gt;0,LOOKUP(A18,Data!$A:$A,Data!$F:$F),"")</f>
        <v/>
      </c>
      <c r="G18" s="55"/>
      <c r="H18" s="99" t="str">
        <f>IF(A18&lt;&gt;"",IF(E18="M",LOOKUP(AF18,PDC!$A$2:'PDC'!$A$110,PDC!$B$2:'PDC'!$B$110),LOOKUP(AF18,PDC!$C$2:'PDC'!$C$95,PDC!$D$2:'PDC'!$D$95)),"")</f>
        <v/>
      </c>
      <c r="I18" s="80"/>
      <c r="J18" s="43"/>
      <c r="K18" s="60"/>
      <c r="L18" s="45"/>
      <c r="M18" s="44"/>
      <c r="N18" s="45"/>
      <c r="O18" s="46"/>
      <c r="P18" s="51">
        <f t="shared" si="7"/>
        <v>0</v>
      </c>
      <c r="Q18" s="81"/>
      <c r="R18" s="43"/>
      <c r="S18" s="44"/>
      <c r="T18" s="45"/>
      <c r="U18" s="44"/>
      <c r="V18" s="45"/>
      <c r="W18" s="46"/>
      <c r="X18" s="51">
        <f t="shared" si="12"/>
        <v>0</v>
      </c>
      <c r="Y18" s="81"/>
      <c r="Z18" s="109">
        <f t="shared" si="0"/>
        <v>0</v>
      </c>
      <c r="AA18" s="115">
        <f>IF(E18="M",(Z18*(IF(G18&gt;32,IF(G18&lt;Sinc!$C$2,10^(Sinc!$C$4*LOG10(G18/Sinc!$C$2)^2),1),2.8076))),Z18*(IF(G18&gt;32,IF(G18&lt;Sinc!$C$3,10^(Sinc!$C$5*LOG10(G18/Sinc!$C$3)^2),1),2.8076)))</f>
        <v>0</v>
      </c>
      <c r="AB18" s="53"/>
      <c r="AC18" s="54">
        <f t="shared" si="8"/>
        <v>44</v>
      </c>
      <c r="AD18" s="54">
        <f t="shared" si="9"/>
        <v>4000</v>
      </c>
      <c r="AE18" s="54">
        <f t="shared" ca="1" si="1"/>
        <v>0</v>
      </c>
      <c r="AF18" s="54">
        <f t="shared" si="2"/>
        <v>4043</v>
      </c>
      <c r="AG18">
        <f>IF(A18&lt;&gt;"",MAX($AG$7:AG17)+1,0)</f>
        <v>0</v>
      </c>
      <c r="AH18" t="str">
        <f t="shared" si="3"/>
        <v/>
      </c>
      <c r="AI18" t="str">
        <f t="shared" si="10"/>
        <v/>
      </c>
      <c r="AJ18" t="str">
        <f t="shared" si="11"/>
        <v/>
      </c>
      <c r="AK18" t="str">
        <f t="shared" si="4"/>
        <v/>
      </c>
      <c r="AL18" t="str">
        <f t="shared" si="5"/>
        <v/>
      </c>
      <c r="AM18" s="133" t="str">
        <f t="shared" si="6"/>
        <v/>
      </c>
    </row>
    <row r="19" spans="1:39" ht="13" x14ac:dyDescent="0.3">
      <c r="A19" s="119"/>
      <c r="B19" s="57" t="str">
        <f>IF(A19&gt;0,LOOKUP(A19,Data!$A:$A,Data!$B:$B),"")</f>
        <v/>
      </c>
      <c r="C19" s="57" t="str">
        <f>IF(A19&gt;0,LOOKUP(A19,Data!$A:$A,Data!$C:$C),"")</f>
        <v/>
      </c>
      <c r="D19" s="57" t="str">
        <f>IF(A19&gt;0,LOOKUP(A19,Data!$A:$A,Data!$D:$D),"")</f>
        <v/>
      </c>
      <c r="E19" s="57" t="str">
        <f>IF(A19&gt;0,LOOKUP(A19,Data!$A:$A,Data!$E:$E),"")</f>
        <v/>
      </c>
      <c r="F19" s="57" t="str">
        <f>IF(A19&gt;0,LOOKUP(A19,Data!$A:$A,Data!$F:$F),"")</f>
        <v/>
      </c>
      <c r="G19" s="55"/>
      <c r="H19" s="99" t="str">
        <f>IF(A19&lt;&gt;"",IF(E19="M",LOOKUP(AF19,PDC!$A$2:'PDC'!$A$110,PDC!$B$2:'PDC'!$B$110),LOOKUP(AF19,PDC!$C$2:'PDC'!$C$95,PDC!$D$2:'PDC'!$D$95)),"")</f>
        <v/>
      </c>
      <c r="I19" s="80"/>
      <c r="J19" s="43"/>
      <c r="K19" s="60"/>
      <c r="L19" s="45"/>
      <c r="M19" s="44"/>
      <c r="N19" s="45"/>
      <c r="O19" s="46"/>
      <c r="P19" s="51">
        <f t="shared" si="7"/>
        <v>0</v>
      </c>
      <c r="Q19" s="81"/>
      <c r="R19" s="43"/>
      <c r="S19" s="44"/>
      <c r="T19" s="45"/>
      <c r="U19" s="44"/>
      <c r="V19" s="45"/>
      <c r="W19" s="46"/>
      <c r="X19" s="51">
        <f t="shared" si="12"/>
        <v>0</v>
      </c>
      <c r="Y19" s="81"/>
      <c r="Z19" s="109">
        <f t="shared" si="0"/>
        <v>0</v>
      </c>
      <c r="AA19" s="115">
        <f>IF(E19="M",(Z19*(IF(G19&gt;32,IF(G19&lt;Sinc!$C$2,10^(Sinc!$C$4*LOG10(G19/Sinc!$C$2)^2),1),2.8076))),Z19*(IF(G19&gt;32,IF(G19&lt;Sinc!$C$3,10^(Sinc!$C$5*LOG10(G19/Sinc!$C$3)^2),1),2.8076)))</f>
        <v>0</v>
      </c>
      <c r="AB19" s="53"/>
      <c r="AC19" s="54">
        <f t="shared" si="8"/>
        <v>44</v>
      </c>
      <c r="AD19" s="54">
        <f t="shared" si="9"/>
        <v>4000</v>
      </c>
      <c r="AE19" s="54">
        <f t="shared" ca="1" si="1"/>
        <v>0</v>
      </c>
      <c r="AF19" s="54">
        <f t="shared" si="2"/>
        <v>4043</v>
      </c>
      <c r="AG19">
        <f>IF(A19&lt;&gt;"",MAX($AG$7:AG18)+1,0)</f>
        <v>0</v>
      </c>
      <c r="AH19" t="str">
        <f t="shared" si="3"/>
        <v/>
      </c>
      <c r="AI19" t="str">
        <f t="shared" si="10"/>
        <v/>
      </c>
      <c r="AJ19" t="str">
        <f t="shared" si="11"/>
        <v/>
      </c>
      <c r="AK19" t="str">
        <f t="shared" si="4"/>
        <v/>
      </c>
      <c r="AL19" t="str">
        <f t="shared" si="5"/>
        <v/>
      </c>
      <c r="AM19" s="133" t="str">
        <f t="shared" si="6"/>
        <v/>
      </c>
    </row>
    <row r="20" spans="1:39" ht="13" x14ac:dyDescent="0.3">
      <c r="A20" s="119"/>
      <c r="B20" s="57" t="str">
        <f>IF(A20&gt;0,LOOKUP(A20,Data!$A:$A,Data!$B:$B),"")</f>
        <v/>
      </c>
      <c r="C20" s="57" t="str">
        <f>IF(A20&gt;0,LOOKUP(A20,Data!$A:$A,Data!$C:$C),"")</f>
        <v/>
      </c>
      <c r="D20" s="57" t="str">
        <f>IF(A20&gt;0,LOOKUP(A20,Data!$A:$A,Data!$D:$D),"")</f>
        <v/>
      </c>
      <c r="E20" s="57" t="str">
        <f>IF(A20&gt;0,LOOKUP(A20,Data!$A:$A,Data!$E:$E),"")</f>
        <v/>
      </c>
      <c r="F20" s="57" t="str">
        <f>IF(A20&gt;0,LOOKUP(A20,Data!$A:$A,Data!$F:$F),"")</f>
        <v/>
      </c>
      <c r="G20" s="55"/>
      <c r="H20" s="99" t="str">
        <f>IF(A20&lt;&gt;"",IF(E20="M",LOOKUP(AF20,PDC!$A$2:'PDC'!$A$110,PDC!$B$2:'PDC'!$B$110),LOOKUP(AF20,PDC!$C$2:'PDC'!$C$95,PDC!$D$2:'PDC'!$D$95)),"")</f>
        <v/>
      </c>
      <c r="I20" s="80"/>
      <c r="J20" s="43"/>
      <c r="K20" s="5"/>
      <c r="L20" s="45"/>
      <c r="M20" s="5"/>
      <c r="N20" s="45"/>
      <c r="O20" s="9"/>
      <c r="P20" s="51">
        <f t="shared" si="7"/>
        <v>0</v>
      </c>
      <c r="Q20" s="82"/>
      <c r="R20" s="43"/>
      <c r="S20" s="44"/>
      <c r="T20" s="45"/>
      <c r="U20" s="5"/>
      <c r="V20" s="45"/>
      <c r="W20" s="9"/>
      <c r="X20" s="51">
        <f t="shared" si="12"/>
        <v>0</v>
      </c>
      <c r="Y20" s="82"/>
      <c r="Z20" s="109">
        <f t="shared" si="0"/>
        <v>0</v>
      </c>
      <c r="AA20" s="115">
        <f>IF(E20="M",(Z20*(IF(G20&gt;32,IF(G20&lt;Sinc!$C$2,10^(Sinc!$C$4*LOG10(G20/Sinc!$C$2)^2),1),2.8076))),Z20*(IF(G20&gt;32,IF(G20&lt;Sinc!$C$3,10^(Sinc!$C$5*LOG10(G20/Sinc!$C$3)^2),1),2.8076)))</f>
        <v>0</v>
      </c>
      <c r="AB20" s="53"/>
      <c r="AC20" s="54">
        <f t="shared" si="8"/>
        <v>44</v>
      </c>
      <c r="AD20" s="54">
        <f t="shared" si="9"/>
        <v>4000</v>
      </c>
      <c r="AE20" s="54">
        <f t="shared" ca="1" si="1"/>
        <v>0</v>
      </c>
      <c r="AF20" s="54">
        <f t="shared" si="2"/>
        <v>4043</v>
      </c>
      <c r="AG20">
        <f>IF(A20&lt;&gt;"",MAX($AG$7:AG19)+1,0)</f>
        <v>0</v>
      </c>
      <c r="AH20" t="str">
        <f t="shared" si="3"/>
        <v/>
      </c>
      <c r="AI20" t="str">
        <f t="shared" si="10"/>
        <v/>
      </c>
      <c r="AJ20" t="str">
        <f t="shared" si="11"/>
        <v/>
      </c>
      <c r="AK20" t="str">
        <f t="shared" si="4"/>
        <v/>
      </c>
      <c r="AL20" t="str">
        <f t="shared" si="5"/>
        <v/>
      </c>
      <c r="AM20" s="133" t="str">
        <f t="shared" si="6"/>
        <v/>
      </c>
    </row>
    <row r="21" spans="1:39" ht="13" x14ac:dyDescent="0.3">
      <c r="A21" s="119"/>
      <c r="B21" s="57" t="str">
        <f>IF(A21&gt;0,LOOKUP(A21,Data!$A:$A,Data!$B:$B),"")</f>
        <v/>
      </c>
      <c r="C21" s="57" t="str">
        <f>IF(A21&gt;0,LOOKUP(A21,Data!$A:$A,Data!$C:$C),"")</f>
        <v/>
      </c>
      <c r="D21" s="57" t="str">
        <f>IF(A21&gt;0,LOOKUP(A21,Data!$A:$A,Data!$D:$D),"")</f>
        <v/>
      </c>
      <c r="E21" s="57" t="str">
        <f>IF(A21&gt;0,LOOKUP(A21,Data!$A:$A,Data!$E:$E),"")</f>
        <v/>
      </c>
      <c r="F21" s="57" t="str">
        <f>IF(A21&gt;0,LOOKUP(A21,Data!$A:$A,Data!$F:$F),"")</f>
        <v/>
      </c>
      <c r="G21" s="55"/>
      <c r="H21" s="99" t="str">
        <f>IF(A21&lt;&gt;"",IF(E21="M",LOOKUP(AF21,PDC!$A$2:'PDC'!$A$110,PDC!$B$2:'PDC'!$B$110),LOOKUP(AF21,PDC!$C$2:'PDC'!$C$95,PDC!$D$2:'PDC'!$D$95)),"")</f>
        <v/>
      </c>
      <c r="I21" s="80"/>
      <c r="J21" s="43"/>
      <c r="K21" s="5"/>
      <c r="L21" s="45"/>
      <c r="M21" s="5"/>
      <c r="N21" s="45"/>
      <c r="O21" s="9"/>
      <c r="P21" s="51">
        <f t="shared" si="7"/>
        <v>0</v>
      </c>
      <c r="Q21" s="82"/>
      <c r="R21" s="43"/>
      <c r="S21" s="44"/>
      <c r="T21" s="45"/>
      <c r="U21" s="5"/>
      <c r="V21" s="45"/>
      <c r="W21" s="9"/>
      <c r="X21" s="51">
        <f t="shared" si="12"/>
        <v>0</v>
      </c>
      <c r="Y21" s="82"/>
      <c r="Z21" s="109">
        <f t="shared" si="0"/>
        <v>0</v>
      </c>
      <c r="AA21" s="115">
        <f>IF(E21="M",(Z21*(IF(G21&gt;32,IF(G21&lt;Sinc!$C$2,10^(Sinc!$C$4*LOG10(G21/Sinc!$C$2)^2),1),2.8076))),Z21*(IF(G21&gt;32,IF(G21&lt;Sinc!$C$3,10^(Sinc!$C$5*LOG10(G21/Sinc!$C$3)^2),1),2.8076)))</f>
        <v>0</v>
      </c>
      <c r="AB21" s="53"/>
      <c r="AC21" s="54">
        <f t="shared" si="8"/>
        <v>44</v>
      </c>
      <c r="AD21" s="54">
        <f t="shared" si="9"/>
        <v>4000</v>
      </c>
      <c r="AE21" s="54">
        <f t="shared" ca="1" si="1"/>
        <v>0</v>
      </c>
      <c r="AF21" s="54">
        <f t="shared" si="2"/>
        <v>4043</v>
      </c>
      <c r="AG21">
        <f>IF(A21&lt;&gt;"",MAX($AG$7:AG20)+1,0)</f>
        <v>0</v>
      </c>
      <c r="AH21" t="str">
        <f t="shared" si="3"/>
        <v/>
      </c>
      <c r="AI21" t="str">
        <f t="shared" si="10"/>
        <v/>
      </c>
      <c r="AJ21" t="str">
        <f t="shared" si="11"/>
        <v/>
      </c>
      <c r="AK21" t="str">
        <f t="shared" si="4"/>
        <v/>
      </c>
      <c r="AL21" t="str">
        <f t="shared" si="5"/>
        <v/>
      </c>
      <c r="AM21" s="133" t="str">
        <f t="shared" si="6"/>
        <v/>
      </c>
    </row>
    <row r="22" spans="1:39" ht="13" x14ac:dyDescent="0.3">
      <c r="A22" s="119"/>
      <c r="B22" s="57" t="str">
        <f>IF(A22&gt;0,LOOKUP(A22,Data!$A:$A,Data!$B:$B),"")</f>
        <v/>
      </c>
      <c r="C22" s="57" t="str">
        <f>IF(A22&gt;0,LOOKUP(A22,Data!$A:$A,Data!$C:$C),"")</f>
        <v/>
      </c>
      <c r="D22" s="57" t="str">
        <f>IF(A22&gt;0,LOOKUP(A22,Data!$A:$A,Data!$D:$D),"")</f>
        <v/>
      </c>
      <c r="E22" s="57" t="str">
        <f>IF(A22&gt;0,LOOKUP(A22,Data!$A:$A,Data!$E:$E),"")</f>
        <v/>
      </c>
      <c r="F22" s="57" t="str">
        <f>IF(A22&gt;0,LOOKUP(A22,Data!$A:$A,Data!$F:$F),"")</f>
        <v/>
      </c>
      <c r="G22" s="55"/>
      <c r="H22" s="99" t="str">
        <f>IF(A22&lt;&gt;"",IF(E22="M",LOOKUP(AF22,PDC!$A$2:'PDC'!$A$110,PDC!$B$2:'PDC'!$B$110),LOOKUP(AF22,PDC!$C$2:'PDC'!$C$95,PDC!$D$2:'PDC'!$D$95)),"")</f>
        <v/>
      </c>
      <c r="I22" s="80"/>
      <c r="J22" s="43"/>
      <c r="K22" s="5"/>
      <c r="L22" s="45"/>
      <c r="M22" s="5"/>
      <c r="N22" s="45"/>
      <c r="O22" s="9"/>
      <c r="P22" s="51">
        <f t="shared" si="7"/>
        <v>0</v>
      </c>
      <c r="Q22" s="82"/>
      <c r="R22" s="43"/>
      <c r="S22" s="44"/>
      <c r="T22" s="45"/>
      <c r="U22" s="5"/>
      <c r="V22" s="45"/>
      <c r="W22" s="9"/>
      <c r="X22" s="51">
        <f t="shared" si="12"/>
        <v>0</v>
      </c>
      <c r="Y22" s="82"/>
      <c r="Z22" s="109">
        <f t="shared" si="0"/>
        <v>0</v>
      </c>
      <c r="AA22" s="115">
        <f>IF(E22="M",(Z22*(IF(G22&gt;32,IF(G22&lt;Sinc!$C$2,10^(Sinc!$C$4*LOG10(G22/Sinc!$C$2)^2),1),2.8076))),Z22*(IF(G22&gt;32,IF(G22&lt;Sinc!$C$3,10^(Sinc!$C$5*LOG10(G22/Sinc!$C$3)^2),1),2.8076)))</f>
        <v>0</v>
      </c>
      <c r="AB22" s="53"/>
      <c r="AC22" s="54">
        <f t="shared" si="8"/>
        <v>44</v>
      </c>
      <c r="AD22" s="54">
        <f t="shared" si="9"/>
        <v>4000</v>
      </c>
      <c r="AE22" s="54">
        <f t="shared" ca="1" si="1"/>
        <v>0</v>
      </c>
      <c r="AF22" s="54">
        <f t="shared" si="2"/>
        <v>4043</v>
      </c>
      <c r="AG22">
        <f>IF(A22&lt;&gt;"",MAX($AG$7:AG21)+1,0)</f>
        <v>0</v>
      </c>
      <c r="AH22" t="str">
        <f t="shared" si="3"/>
        <v/>
      </c>
      <c r="AI22" t="str">
        <f t="shared" si="10"/>
        <v/>
      </c>
      <c r="AJ22" t="str">
        <f t="shared" si="11"/>
        <v/>
      </c>
      <c r="AK22" t="str">
        <f t="shared" si="4"/>
        <v/>
      </c>
      <c r="AL22" t="str">
        <f t="shared" si="5"/>
        <v/>
      </c>
      <c r="AM22" s="133" t="str">
        <f t="shared" si="6"/>
        <v/>
      </c>
    </row>
    <row r="23" spans="1:39" ht="13" x14ac:dyDescent="0.3">
      <c r="A23" s="119"/>
      <c r="B23" s="57" t="str">
        <f>IF(A23&gt;0,LOOKUP(A23,Data!$A:$A,Data!$B:$B),"")</f>
        <v/>
      </c>
      <c r="C23" s="57" t="str">
        <f>IF(A23&gt;0,LOOKUP(A23,Data!$A:$A,Data!$C:$C),"")</f>
        <v/>
      </c>
      <c r="D23" s="57" t="str">
        <f>IF(A23&gt;0,LOOKUP(A23,Data!$A:$A,Data!$D:$D),"")</f>
        <v/>
      </c>
      <c r="E23" s="57" t="str">
        <f>IF(A23&gt;0,LOOKUP(A23,Data!$A:$A,Data!$E:$E),"")</f>
        <v/>
      </c>
      <c r="F23" s="57" t="str">
        <f>IF(A23&gt;0,LOOKUP(A23,Data!$A:$A,Data!$F:$F),"")</f>
        <v/>
      </c>
      <c r="G23" s="55"/>
      <c r="H23" s="99" t="str">
        <f>IF(A23&lt;&gt;"",IF(E23="M",LOOKUP(AF23,PDC!$A$2:'PDC'!$A$110,PDC!$B$2:'PDC'!$B$110),LOOKUP(AF23,PDC!$C$2:'PDC'!$C$95,PDC!$D$2:'PDC'!$D$95)),"")</f>
        <v/>
      </c>
      <c r="I23" s="80"/>
      <c r="J23" s="43"/>
      <c r="K23" s="5"/>
      <c r="L23" s="45"/>
      <c r="M23" s="5"/>
      <c r="N23" s="45"/>
      <c r="O23" s="9"/>
      <c r="P23" s="51">
        <f t="shared" si="7"/>
        <v>0</v>
      </c>
      <c r="Q23" s="82"/>
      <c r="R23" s="43"/>
      <c r="S23" s="44"/>
      <c r="T23" s="45"/>
      <c r="U23" s="5"/>
      <c r="V23" s="45"/>
      <c r="W23" s="9"/>
      <c r="X23" s="51">
        <f t="shared" si="12"/>
        <v>0</v>
      </c>
      <c r="Y23" s="82"/>
      <c r="Z23" s="109">
        <f t="shared" si="0"/>
        <v>0</v>
      </c>
      <c r="AA23" s="115">
        <f>IF(E23="M",(Z23*(IF(G23&gt;32,IF(G23&lt;Sinc!$C$2,10^(Sinc!$C$4*LOG10(G23/Sinc!$C$2)^2),1),2.8076))),Z23*(IF(G23&gt;32,IF(G23&lt;Sinc!$C$3,10^(Sinc!$C$5*LOG10(G23/Sinc!$C$3)^2),1),2.8076)))</f>
        <v>0</v>
      </c>
      <c r="AB23" s="53"/>
      <c r="AC23" s="54">
        <f t="shared" si="8"/>
        <v>44</v>
      </c>
      <c r="AD23" s="54">
        <f t="shared" si="9"/>
        <v>4000</v>
      </c>
      <c r="AE23" s="54">
        <f t="shared" ca="1" si="1"/>
        <v>0</v>
      </c>
      <c r="AF23" s="54">
        <f t="shared" si="2"/>
        <v>4043</v>
      </c>
      <c r="AG23">
        <f>IF(A23&lt;&gt;"",MAX($AG$7:AG22)+1,0)</f>
        <v>0</v>
      </c>
      <c r="AH23" t="str">
        <f t="shared" si="3"/>
        <v/>
      </c>
      <c r="AI23" t="str">
        <f t="shared" si="10"/>
        <v/>
      </c>
      <c r="AJ23" t="str">
        <f t="shared" si="11"/>
        <v/>
      </c>
      <c r="AK23" t="str">
        <f t="shared" si="4"/>
        <v/>
      </c>
      <c r="AL23" t="str">
        <f t="shared" si="5"/>
        <v/>
      </c>
      <c r="AM23" s="133" t="str">
        <f t="shared" si="6"/>
        <v/>
      </c>
    </row>
    <row r="24" spans="1:39" ht="13" x14ac:dyDescent="0.3">
      <c r="A24" s="119"/>
      <c r="B24" s="57" t="str">
        <f>IF(A24&gt;0,LOOKUP(A24,Data!$A:$A,Data!$B:$B),"")</f>
        <v/>
      </c>
      <c r="C24" s="57" t="str">
        <f>IF(A24&gt;0,LOOKUP(A24,Data!$A:$A,Data!$C:$C),"")</f>
        <v/>
      </c>
      <c r="D24" s="57" t="str">
        <f>IF(A24&gt;0,LOOKUP(A24,Data!$A:$A,Data!$D:$D),"")</f>
        <v/>
      </c>
      <c r="E24" s="57" t="str">
        <f>IF(A24&gt;0,LOOKUP(A24,Data!$A:$A,Data!$E:$E),"")</f>
        <v/>
      </c>
      <c r="F24" s="57" t="str">
        <f>IF(A24&gt;0,LOOKUP(A24,Data!$A:$A,Data!$F:$F),"")</f>
        <v/>
      </c>
      <c r="G24" s="55"/>
      <c r="H24" s="99" t="str">
        <f>IF(A24&lt;&gt;"",IF(E24="M",LOOKUP(AF24,PDC!$A$2:'PDC'!$A$110,PDC!$B$2:'PDC'!$B$110),LOOKUP(AF24,PDC!$C$2:'PDC'!$C$95,PDC!$D$2:'PDC'!$D$95)),"")</f>
        <v/>
      </c>
      <c r="I24" s="80"/>
      <c r="J24" s="43"/>
      <c r="K24" s="5"/>
      <c r="L24" s="45"/>
      <c r="M24" s="5"/>
      <c r="N24" s="45"/>
      <c r="O24" s="9"/>
      <c r="P24" s="51">
        <f t="shared" si="7"/>
        <v>0</v>
      </c>
      <c r="Q24" s="82"/>
      <c r="R24" s="43"/>
      <c r="S24" s="44"/>
      <c r="T24" s="45"/>
      <c r="U24" s="5"/>
      <c r="V24" s="45"/>
      <c r="W24" s="9"/>
      <c r="X24" s="51">
        <f t="shared" si="12"/>
        <v>0</v>
      </c>
      <c r="Y24" s="82"/>
      <c r="Z24" s="109">
        <f t="shared" si="0"/>
        <v>0</v>
      </c>
      <c r="AA24" s="115">
        <f>IF(E24="M",(Z24*(IF(G24&gt;32,IF(G24&lt;Sinc!$C$2,10^(Sinc!$C$4*LOG10(G24/Sinc!$C$2)^2),1),2.8076))),Z24*(IF(G24&gt;32,IF(G24&lt;Sinc!$C$3,10^(Sinc!$C$5*LOG10(G24/Sinc!$C$3)^2),1),2.8076)))</f>
        <v>0</v>
      </c>
      <c r="AB24" s="53"/>
      <c r="AC24" s="54">
        <f t="shared" si="8"/>
        <v>44</v>
      </c>
      <c r="AD24" s="54">
        <f t="shared" si="9"/>
        <v>4000</v>
      </c>
      <c r="AE24" s="54">
        <f t="shared" ca="1" si="1"/>
        <v>0</v>
      </c>
      <c r="AF24" s="54">
        <f t="shared" si="2"/>
        <v>4043</v>
      </c>
      <c r="AG24">
        <f>IF(A24&lt;&gt;"",MAX($AG$7:AG23)+1,0)</f>
        <v>0</v>
      </c>
      <c r="AH24" t="str">
        <f t="shared" si="3"/>
        <v/>
      </c>
      <c r="AI24" t="str">
        <f t="shared" si="10"/>
        <v/>
      </c>
      <c r="AJ24" t="str">
        <f t="shared" si="11"/>
        <v/>
      </c>
      <c r="AK24" t="str">
        <f t="shared" si="4"/>
        <v/>
      </c>
      <c r="AL24" t="str">
        <f t="shared" si="5"/>
        <v/>
      </c>
      <c r="AM24" s="133" t="str">
        <f t="shared" si="6"/>
        <v/>
      </c>
    </row>
    <row r="25" spans="1:39" ht="13" x14ac:dyDescent="0.3">
      <c r="A25" s="119"/>
      <c r="B25" s="57" t="str">
        <f>IF(A25&gt;0,LOOKUP(A25,Data!$A:$A,Data!$B:$B),"")</f>
        <v/>
      </c>
      <c r="C25" s="57" t="str">
        <f>IF(A25&gt;0,LOOKUP(A25,Data!$A:$A,Data!$C:$C),"")</f>
        <v/>
      </c>
      <c r="D25" s="57" t="str">
        <f>IF(A25&gt;0,LOOKUP(A25,Data!$A:$A,Data!$D:$D),"")</f>
        <v/>
      </c>
      <c r="E25" s="57" t="str">
        <f>IF(A25&gt;0,LOOKUP(A25,Data!$A:$A,Data!$E:$E),"")</f>
        <v/>
      </c>
      <c r="F25" s="57" t="str">
        <f>IF(A25&gt;0,LOOKUP(A25,Data!$A:$A,Data!$F:$F),"")</f>
        <v/>
      </c>
      <c r="G25" s="55"/>
      <c r="H25" s="99" t="str">
        <f>IF(A25&lt;&gt;"",IF(E25="M",LOOKUP(AF25,PDC!$A$2:'PDC'!$A$110,PDC!$B$2:'PDC'!$B$110),LOOKUP(AF25,PDC!$C$2:'PDC'!$C$95,PDC!$D$2:'PDC'!$D$95)),"")</f>
        <v/>
      </c>
      <c r="I25" s="80"/>
      <c r="J25" s="43"/>
      <c r="K25" s="5"/>
      <c r="L25" s="45"/>
      <c r="M25" s="5"/>
      <c r="N25" s="45"/>
      <c r="O25" s="9"/>
      <c r="P25" s="51">
        <f t="shared" ref="P25:P27" si="13">IF(OR(O25="J",O25="O"),N25,IF(OR(M25="J",M25="O"),L25,IF(OR(K25="J",K25="O"),J25,0)))</f>
        <v>0</v>
      </c>
      <c r="Q25" s="82"/>
      <c r="R25" s="43"/>
      <c r="S25" s="44"/>
      <c r="T25" s="45"/>
      <c r="U25" s="5"/>
      <c r="V25" s="45"/>
      <c r="W25" s="9"/>
      <c r="X25" s="51">
        <f t="shared" ref="X25:X27" si="14">IF(OR(W25="J",W25="O"),V25,IF(OR(U25="J",U25="O"),T25,IF(OR(S25="J",S25="O"),R25,0)))</f>
        <v>0</v>
      </c>
      <c r="Y25" s="82"/>
      <c r="Z25" s="109">
        <f t="shared" ref="Z25:Z27" si="15">P25+X25</f>
        <v>0</v>
      </c>
      <c r="AA25" s="115">
        <f>IF(E25="M",(Z25*(IF(G25&gt;32,IF(G25&lt;Sinc!$C$2,10^(Sinc!$C$4*LOG10(G25/Sinc!$C$2)^2),1),2.8076))),Z25*(IF(G25&gt;32,IF(G25&lt;Sinc!$C$3,10^(Sinc!$C$5*LOG10(G25/Sinc!$C$3)^2),1),2.8076)))</f>
        <v>0</v>
      </c>
      <c r="AB25" s="53"/>
      <c r="AC25" s="54">
        <f t="shared" ref="AC25:AC27" si="16">IF(G25&lt;44,44,IF(G25&gt;109,109,INT(G25)))</f>
        <v>44</v>
      </c>
      <c r="AD25" s="54">
        <f t="shared" ref="AD25:AD27" si="17">IF(E25="M",2000,4000)</f>
        <v>4000</v>
      </c>
      <c r="AE25" s="54">
        <f t="shared" ref="AE25:AE27" ca="1" si="18">IF(A25 &gt; 0,YEAR(NOW())-F25,0)</f>
        <v>0</v>
      </c>
      <c r="AF25" s="54">
        <f t="shared" ref="AF25:AF27" si="19">IF(G25-AC25 &gt; 0,AC25+AD25, AC25 + AD25 -1)</f>
        <v>4043</v>
      </c>
      <c r="AG25">
        <f>IF(A25&lt;&gt;"",MAX($AG$7:AG24)+1,0)</f>
        <v>0</v>
      </c>
      <c r="AH25" t="str">
        <f t="shared" ref="AH25:AH27" si="20">IF(AA25&gt;0,_xlfn.RANK.EQ(AA25,$AA$7:$AA$29,0),"")</f>
        <v/>
      </c>
      <c r="AI25" t="str">
        <f t="shared" ref="AI25:AI27" si="21">IF(K25="",IF(J25&lt;&gt;"",J25+0.1+A25/100000,""),IF(M25="",IF(L25&lt;&gt;"",L25+0.2-(L25-J25)/1000+A25/100000,""),IF(O25="",IF(N25&lt;&gt;"",N25+0.3-(N25-L25)/1000+A25/100000,""),"")))</f>
        <v/>
      </c>
      <c r="AJ25" t="str">
        <f t="shared" ref="AJ25:AJ27" si="22">IF(S25="",IF(R25&lt;&gt;"",R25+0.1+A25/100000,""),IF(T25="",IF(U25&lt;&gt;"",U25+0.02-(T25-R25)/1000+A25/100000,""),IF(V25="",IF(W25&lt;&gt;"",W25+0.03-(V25-T25)/1000+A25/100000,""),"")))</f>
        <v/>
      </c>
      <c r="AK25" t="str">
        <f t="shared" ref="AK25:AK27" si="23">IF(AI25&lt;&gt;"",RANK(AI25,$AI$7:$AI$29,1),"")</f>
        <v/>
      </c>
      <c r="AL25" t="str">
        <f t="shared" ref="AL25:AL27" si="24">IF(AJ25&lt;&gt;"",RANK(AJ25,$AJ$7:$AJ$29,1),"")</f>
        <v/>
      </c>
      <c r="AM25" s="133" t="str">
        <f t="shared" ref="AM25:AM27" si="25">IF(COUNT($AI$7:$AI$29)&gt;0,AK25,AL25)</f>
        <v/>
      </c>
    </row>
    <row r="26" spans="1:39" ht="13" x14ac:dyDescent="0.3">
      <c r="A26" s="119"/>
      <c r="B26" s="57" t="str">
        <f>IF(A26&gt;0,LOOKUP(A26,Data!$A:$A,Data!$B:$B),"")</f>
        <v/>
      </c>
      <c r="C26" s="57" t="str">
        <f>IF(A26&gt;0,LOOKUP(A26,Data!$A:$A,Data!$C:$C),"")</f>
        <v/>
      </c>
      <c r="D26" s="57" t="str">
        <f>IF(A26&gt;0,LOOKUP(A26,Data!$A:$A,Data!$D:$D),"")</f>
        <v/>
      </c>
      <c r="E26" s="57" t="str">
        <f>IF(A26&gt;0,LOOKUP(A26,Data!$A:$A,Data!$E:$E),"")</f>
        <v/>
      </c>
      <c r="F26" s="57" t="str">
        <f>IF(A26&gt;0,LOOKUP(A26,Data!$A:$A,Data!$F:$F),"")</f>
        <v/>
      </c>
      <c r="G26" s="55"/>
      <c r="H26" s="99" t="str">
        <f>IF(A26&lt;&gt;"",IF(E26="M",LOOKUP(AF26,PDC!$A$2:'PDC'!$A$110,PDC!$B$2:'PDC'!$B$110),LOOKUP(AF26,PDC!$C$2:'PDC'!$C$95,PDC!$D$2:'PDC'!$D$95)),"")</f>
        <v/>
      </c>
      <c r="I26" s="80"/>
      <c r="J26" s="43"/>
      <c r="K26" s="5"/>
      <c r="L26" s="45"/>
      <c r="M26" s="5"/>
      <c r="N26" s="45"/>
      <c r="O26" s="9"/>
      <c r="P26" s="51">
        <f t="shared" si="13"/>
        <v>0</v>
      </c>
      <c r="Q26" s="82"/>
      <c r="R26" s="43"/>
      <c r="S26" s="44"/>
      <c r="T26" s="45"/>
      <c r="U26" s="5"/>
      <c r="V26" s="45"/>
      <c r="W26" s="9"/>
      <c r="X26" s="51">
        <f t="shared" si="14"/>
        <v>0</v>
      </c>
      <c r="Y26" s="82"/>
      <c r="Z26" s="109">
        <f t="shared" si="15"/>
        <v>0</v>
      </c>
      <c r="AA26" s="115">
        <f>IF(E26="M",(Z26*(IF(G26&gt;32,IF(G26&lt;Sinc!$C$2,10^(Sinc!$C$4*LOG10(G26/Sinc!$C$2)^2),1),2.8076))),Z26*(IF(G26&gt;32,IF(G26&lt;Sinc!$C$3,10^(Sinc!$C$5*LOG10(G26/Sinc!$C$3)^2),1),2.8076)))</f>
        <v>0</v>
      </c>
      <c r="AB26" s="53"/>
      <c r="AC26" s="54">
        <f t="shared" si="16"/>
        <v>44</v>
      </c>
      <c r="AD26" s="54">
        <f t="shared" si="17"/>
        <v>4000</v>
      </c>
      <c r="AE26" s="54">
        <f t="shared" ca="1" si="18"/>
        <v>0</v>
      </c>
      <c r="AF26" s="54">
        <f t="shared" si="19"/>
        <v>4043</v>
      </c>
      <c r="AG26">
        <f>IF(A26&lt;&gt;"",MAX($AG$7:AG25)+1,0)</f>
        <v>0</v>
      </c>
      <c r="AH26" t="str">
        <f t="shared" si="20"/>
        <v/>
      </c>
      <c r="AI26" t="str">
        <f t="shared" si="21"/>
        <v/>
      </c>
      <c r="AJ26" t="str">
        <f t="shared" si="22"/>
        <v/>
      </c>
      <c r="AK26" t="str">
        <f t="shared" si="23"/>
        <v/>
      </c>
      <c r="AL26" t="str">
        <f t="shared" si="24"/>
        <v/>
      </c>
      <c r="AM26" s="133" t="str">
        <f t="shared" si="25"/>
        <v/>
      </c>
    </row>
    <row r="27" spans="1:39" ht="13" x14ac:dyDescent="0.3">
      <c r="A27" s="119"/>
      <c r="B27" s="57" t="str">
        <f>IF(A27&gt;0,LOOKUP(A27,Data!$A:$A,Data!$B:$B),"")</f>
        <v/>
      </c>
      <c r="C27" s="57" t="str">
        <f>IF(A27&gt;0,LOOKUP(A27,Data!$A:$A,Data!$C:$C),"")</f>
        <v/>
      </c>
      <c r="D27" s="57" t="str">
        <f>IF(A27&gt;0,LOOKUP(A27,Data!$A:$A,Data!$D:$D),"")</f>
        <v/>
      </c>
      <c r="E27" s="57" t="str">
        <f>IF(A27&gt;0,LOOKUP(A27,Data!$A:$A,Data!$E:$E),"")</f>
        <v/>
      </c>
      <c r="F27" s="57" t="str">
        <f>IF(A27&gt;0,LOOKUP(A27,Data!$A:$A,Data!$F:$F),"")</f>
        <v/>
      </c>
      <c r="G27" s="55"/>
      <c r="H27" s="99" t="str">
        <f>IF(A27&lt;&gt;"",IF(E27="M",LOOKUP(AF27,PDC!$A$2:'PDC'!$A$110,PDC!$B$2:'PDC'!$B$110),LOOKUP(AF27,PDC!$C$2:'PDC'!$C$95,PDC!$D$2:'PDC'!$D$95)),"")</f>
        <v/>
      </c>
      <c r="I27" s="80"/>
      <c r="J27" s="43"/>
      <c r="K27" s="5"/>
      <c r="L27" s="45"/>
      <c r="M27" s="5"/>
      <c r="N27" s="45"/>
      <c r="O27" s="9"/>
      <c r="P27" s="51">
        <f t="shared" si="13"/>
        <v>0</v>
      </c>
      <c r="Q27" s="82"/>
      <c r="R27" s="43"/>
      <c r="S27" s="44"/>
      <c r="T27" s="45"/>
      <c r="U27" s="5"/>
      <c r="V27" s="45"/>
      <c r="W27" s="9"/>
      <c r="X27" s="51">
        <f t="shared" si="14"/>
        <v>0</v>
      </c>
      <c r="Y27" s="82"/>
      <c r="Z27" s="109">
        <f t="shared" si="15"/>
        <v>0</v>
      </c>
      <c r="AA27" s="115">
        <f>IF(E27="M",(Z27*(IF(G27&gt;32,IF(G27&lt;Sinc!$C$2,10^(Sinc!$C$4*LOG10(G27/Sinc!$C$2)^2),1),2.8076))),Z27*(IF(G27&gt;32,IF(G27&lt;Sinc!$C$3,10^(Sinc!$C$5*LOG10(G27/Sinc!$C$3)^2),1),2.8076)))</f>
        <v>0</v>
      </c>
      <c r="AB27" s="53"/>
      <c r="AC27" s="54">
        <f t="shared" si="16"/>
        <v>44</v>
      </c>
      <c r="AD27" s="54">
        <f t="shared" si="17"/>
        <v>4000</v>
      </c>
      <c r="AE27" s="54">
        <f t="shared" ca="1" si="18"/>
        <v>0</v>
      </c>
      <c r="AF27" s="54">
        <f t="shared" si="19"/>
        <v>4043</v>
      </c>
      <c r="AG27">
        <f>IF(A27&lt;&gt;"",MAX($AG$7:AG26)+1,0)</f>
        <v>0</v>
      </c>
      <c r="AH27" t="str">
        <f t="shared" si="20"/>
        <v/>
      </c>
      <c r="AI27" t="str">
        <f t="shared" si="21"/>
        <v/>
      </c>
      <c r="AJ27" t="str">
        <f t="shared" si="22"/>
        <v/>
      </c>
      <c r="AK27" t="str">
        <f t="shared" si="23"/>
        <v/>
      </c>
      <c r="AL27" t="str">
        <f t="shared" si="24"/>
        <v/>
      </c>
      <c r="AM27" s="133" t="str">
        <f t="shared" si="25"/>
        <v/>
      </c>
    </row>
    <row r="28" spans="1:39" ht="13" x14ac:dyDescent="0.3">
      <c r="A28" s="119"/>
      <c r="B28" s="57" t="str">
        <f>IF(A28&gt;0,LOOKUP(A28,Data!$A:$A,Data!$B:$B),"")</f>
        <v/>
      </c>
      <c r="C28" s="57" t="str">
        <f>IF(A28&gt;0,LOOKUP(A28,Data!$A:$A,Data!$C:$C),"")</f>
        <v/>
      </c>
      <c r="D28" s="57" t="str">
        <f>IF(A28&gt;0,LOOKUP(A28,Data!$A:$A,Data!$D:$D),"")</f>
        <v/>
      </c>
      <c r="E28" s="57" t="str">
        <f>IF(A28&gt;0,LOOKUP(A28,Data!$A:$A,Data!$E:$E),"")</f>
        <v/>
      </c>
      <c r="F28" s="57" t="str">
        <f>IF(A28&gt;0,LOOKUP(A28,Data!$A:$A,Data!$F:$F),"")</f>
        <v/>
      </c>
      <c r="G28" s="55"/>
      <c r="H28" s="99" t="str">
        <f>IF(A28&lt;&gt;"",IF(E28="M",LOOKUP(AF28,PDC!$A$2:'PDC'!$A$110,PDC!$B$2:'PDC'!$B$110),LOOKUP(AF28,PDC!$C$2:'PDC'!$C$95,PDC!$D$2:'PDC'!$D$95)),"")</f>
        <v/>
      </c>
      <c r="I28" s="80"/>
      <c r="J28" s="43"/>
      <c r="K28" s="5"/>
      <c r="L28" s="45"/>
      <c r="M28" s="5"/>
      <c r="N28" s="45"/>
      <c r="O28" s="9"/>
      <c r="P28" s="51">
        <f t="shared" si="7"/>
        <v>0</v>
      </c>
      <c r="Q28" s="82"/>
      <c r="R28" s="43"/>
      <c r="S28" s="44"/>
      <c r="T28" s="45"/>
      <c r="U28" s="5"/>
      <c r="V28" s="45"/>
      <c r="W28" s="9"/>
      <c r="X28" s="51">
        <f t="shared" si="12"/>
        <v>0</v>
      </c>
      <c r="Y28" s="82"/>
      <c r="Z28" s="109">
        <f t="shared" si="0"/>
        <v>0</v>
      </c>
      <c r="AA28" s="115">
        <f>IF(E28="M",(Z28*(IF(G28&gt;32,IF(G28&lt;Sinc!$C$2,10^(Sinc!$C$4*LOG10(G28/Sinc!$C$2)^2),1),2.8076))),Z28*(IF(G28&gt;32,IF(G28&lt;Sinc!$C$3,10^(Sinc!$C$5*LOG10(G28/Sinc!$C$3)^2),1),2.8076)))</f>
        <v>0</v>
      </c>
      <c r="AB28" s="53"/>
      <c r="AC28" s="54">
        <f t="shared" si="8"/>
        <v>44</v>
      </c>
      <c r="AD28" s="54">
        <f t="shared" si="9"/>
        <v>4000</v>
      </c>
      <c r="AE28" s="54">
        <f t="shared" ca="1" si="1"/>
        <v>0</v>
      </c>
      <c r="AF28" s="54">
        <f t="shared" si="2"/>
        <v>4043</v>
      </c>
      <c r="AG28">
        <f>IF(A28&lt;&gt;"",MAX($AG$7:AG24)+1,0)</f>
        <v>0</v>
      </c>
      <c r="AH28" t="str">
        <f>IF(AA28&gt;0,_xlfn.RANK.EQ(AA28,$AA$7:$AA$29,0),"")</f>
        <v/>
      </c>
      <c r="AI28" t="str">
        <f t="shared" si="10"/>
        <v/>
      </c>
      <c r="AJ28" t="str">
        <f t="shared" si="11"/>
        <v/>
      </c>
      <c r="AK28" t="str">
        <f>IF(AI28&lt;&gt;"",RANK(AI28,$AI$7:$AI$29,1),"")</f>
        <v/>
      </c>
      <c r="AL28" t="str">
        <f>IF(AJ28&lt;&gt;"",RANK(AJ28,$AJ$7:$AJ$29,1),"")</f>
        <v/>
      </c>
      <c r="AM28" s="133" t="str">
        <f>IF(COUNT($AI$7:$AI$29)&gt;0,AK28,AL28)</f>
        <v/>
      </c>
    </row>
    <row r="29" spans="1:39" ht="13.5" thickBot="1" x14ac:dyDescent="0.35">
      <c r="A29" s="116"/>
      <c r="B29" s="135" t="str">
        <f>IF(A29&gt;0,LOOKUP(A29,Data!$A:$A,Data!$B:$B),"")</f>
        <v/>
      </c>
      <c r="C29" s="135" t="str">
        <f>IF(A29&gt;0,LOOKUP(A29,Data!$A:$A,Data!$C:$C),"")</f>
        <v/>
      </c>
      <c r="D29" s="135" t="str">
        <f>IF(A29&gt;0,LOOKUP(A29,Data!$A:$A,Data!$D:$D),"")</f>
        <v/>
      </c>
      <c r="E29" s="135" t="str">
        <f>IF(A29&gt;0,LOOKUP(A29,Data!$A:$A,Data!$E:$E),"")</f>
        <v/>
      </c>
      <c r="F29" s="135" t="str">
        <f>IF(A29&gt;0,LOOKUP(A29,Data!$A:$A,Data!$F:$F),"")</f>
        <v/>
      </c>
      <c r="G29" s="56"/>
      <c r="H29" s="98" t="str">
        <f>IF(A29&lt;&gt;"",IF(E29="M",LOOKUP(AF29,PDC!$A$2:'PDC'!$A$110,PDC!$B$2:'PDC'!$B$110),LOOKUP(AF29,PDC!$C$2:'PDC'!$C$95,PDC!$D$2:'PDC'!$D$95)),"")</f>
        <v/>
      </c>
      <c r="I29" s="80"/>
      <c r="J29" s="47"/>
      <c r="K29" s="6"/>
      <c r="L29" s="48"/>
      <c r="M29" s="6"/>
      <c r="N29" s="48"/>
      <c r="O29" s="50"/>
      <c r="P29" s="52">
        <f t="shared" si="7"/>
        <v>0</v>
      </c>
      <c r="Q29" s="82"/>
      <c r="R29" s="47"/>
      <c r="S29" s="136"/>
      <c r="T29" s="48"/>
      <c r="U29" s="6"/>
      <c r="V29" s="48"/>
      <c r="W29" s="10"/>
      <c r="X29" s="52">
        <f t="shared" si="12"/>
        <v>0</v>
      </c>
      <c r="Y29" s="82"/>
      <c r="Z29" s="111">
        <f t="shared" si="0"/>
        <v>0</v>
      </c>
      <c r="AA29" s="179">
        <f>IF(E29="M",(Z29*(IF(G29&gt;32,IF(G29&lt;Sinc!$C$2,10^(Sinc!$C$4*LOG10(G29/Sinc!$C$2)^2),1),2.8076))),Z29*(IF(G29&gt;32,IF(G29&lt;Sinc!$C$3,10^(Sinc!$C$5*LOG10(G29/Sinc!$C$3)^2),1),2.8076)))</f>
        <v>0</v>
      </c>
      <c r="AB29" s="137"/>
      <c r="AC29" s="138">
        <f t="shared" si="8"/>
        <v>44</v>
      </c>
      <c r="AD29" s="138">
        <f t="shared" si="9"/>
        <v>4000</v>
      </c>
      <c r="AE29" s="138">
        <f t="shared" ca="1" si="1"/>
        <v>0</v>
      </c>
      <c r="AF29" s="138">
        <f t="shared" si="2"/>
        <v>4043</v>
      </c>
      <c r="AG29" s="139">
        <f>IF(A29&lt;&gt;"",MAX($AG$7:AG28)+1,0)</f>
        <v>0</v>
      </c>
      <c r="AH29" s="139" t="str">
        <f>IF(AA29&gt;0,_xlfn.RANK.EQ(AA29,$AA$7:$AA$29,0),"")</f>
        <v/>
      </c>
      <c r="AI29" s="139" t="str">
        <f t="shared" si="10"/>
        <v/>
      </c>
      <c r="AJ29" s="139" t="str">
        <f t="shared" si="11"/>
        <v/>
      </c>
      <c r="AK29" s="139" t="str">
        <f>IF(AI29&lt;&gt;"",RANK(AI29,$AI$7:$AI$29,1),"")</f>
        <v/>
      </c>
      <c r="AL29" s="139" t="str">
        <f>IF(AJ29&lt;&gt;"",RANK(AJ29,$AJ$7:$AJ$29,1),"")</f>
        <v/>
      </c>
      <c r="AM29" s="140" t="str">
        <f>IF(COUNT($AI$7:$AI$29)&gt;0,AK29,AL29)</f>
        <v/>
      </c>
    </row>
    <row r="30" spans="1:39" ht="8.25" customHeight="1" x14ac:dyDescent="0.25">
      <c r="D30" s="20"/>
    </row>
    <row r="31" spans="1:39" ht="20" x14ac:dyDescent="0.4">
      <c r="A31" s="184" t="s">
        <v>244</v>
      </c>
      <c r="B31" s="184"/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4"/>
    </row>
    <row r="32" spans="1:39" ht="8.15" customHeight="1" x14ac:dyDescent="0.3">
      <c r="A32" s="153"/>
      <c r="B32" s="148"/>
      <c r="D32" s="141"/>
      <c r="E32" s="20"/>
      <c r="F32" s="20"/>
      <c r="G32" s="142"/>
      <c r="H32" s="75"/>
      <c r="I32" s="80"/>
      <c r="J32" s="143"/>
      <c r="K32" s="144"/>
      <c r="L32" s="143"/>
      <c r="M32" s="144"/>
      <c r="N32" s="143"/>
      <c r="O32" s="144"/>
      <c r="Q32" s="82"/>
      <c r="R32" s="143"/>
      <c r="S32" s="145"/>
      <c r="T32" s="143"/>
      <c r="U32" s="144"/>
      <c r="V32" s="143"/>
      <c r="W32" s="144"/>
      <c r="X32" s="81"/>
      <c r="Y32" s="82"/>
      <c r="Z32" s="81"/>
      <c r="AA32" s="146"/>
      <c r="AB32" s="53"/>
      <c r="AC32" s="54"/>
      <c r="AD32" s="54"/>
      <c r="AE32" s="54"/>
      <c r="AF32" s="54"/>
      <c r="AM32" s="147"/>
    </row>
    <row r="33" spans="1:39" ht="14.5" customHeight="1" thickBot="1" x14ac:dyDescent="0.35">
      <c r="A33" t="s">
        <v>22</v>
      </c>
      <c r="B33" t="s">
        <v>4</v>
      </c>
      <c r="C33" s="148" t="s">
        <v>240</v>
      </c>
      <c r="D33" s="20" t="s">
        <v>3</v>
      </c>
      <c r="E33" t="s">
        <v>264</v>
      </c>
      <c r="F33" t="s">
        <v>265</v>
      </c>
      <c r="G33" t="s">
        <v>266</v>
      </c>
      <c r="H33" t="s">
        <v>267</v>
      </c>
      <c r="I33" s="199" t="s">
        <v>263</v>
      </c>
      <c r="J33" s="199"/>
      <c r="K33" s="199"/>
      <c r="L33" s="199"/>
      <c r="M33" s="157" t="s">
        <v>242</v>
      </c>
      <c r="N33" s="158"/>
      <c r="O33" s="158"/>
      <c r="P33" s="159"/>
      <c r="Q33" s="158"/>
      <c r="R33" s="158"/>
      <c r="S33" s="157" t="s">
        <v>241</v>
      </c>
      <c r="T33" s="158"/>
      <c r="U33" s="158"/>
      <c r="V33" s="158"/>
      <c r="W33" s="158"/>
      <c r="X33" s="158"/>
      <c r="Y33" s="157" t="s">
        <v>268</v>
      </c>
      <c r="Z33" s="160"/>
      <c r="AA33" s="161"/>
      <c r="AB33" s="162"/>
      <c r="AC33" s="162"/>
      <c r="AD33" s="162"/>
      <c r="AE33" s="162"/>
      <c r="AF33" s="158"/>
      <c r="AG33" s="158"/>
      <c r="AH33" s="158"/>
      <c r="AI33" s="158"/>
      <c r="AJ33" s="158"/>
      <c r="AK33" s="158"/>
      <c r="AL33" s="163"/>
    </row>
    <row r="34" spans="1:39" ht="20.149999999999999" customHeight="1" thickBot="1" x14ac:dyDescent="0.4">
      <c r="A34" s="154"/>
      <c r="B34" s="141" t="str">
        <f>IF(A34&gt;0,LOOKUP(A34,Data!$A:$A,Data!$B:$B),"")</f>
        <v/>
      </c>
      <c r="C34" s="141" t="str">
        <f>IF(A34&gt;0,LOOKUP(A34,Data!$A:$A,Data!$C:$C),"")</f>
        <v/>
      </c>
      <c r="D34" s="141" t="str">
        <f>IF(A34&gt;0,LOOKUP(A34,Data!$A:$A,Data!$D:$D),"")</f>
        <v/>
      </c>
      <c r="E34" s="149" t="str">
        <f>IF(ISNA(VLOOKUP(A34,$A$7:$G$29,5,FALSE)),"",VLOOKUP(A34,$A$7:$G$29,5,FALSE))</f>
        <v/>
      </c>
      <c r="F34" s="141" t="str">
        <f>IF(A34&gt;0,LOOKUP(A34,Data!$A:$A,Data!$F:$F),"")</f>
        <v/>
      </c>
      <c r="G34" s="149" t="str">
        <f>IF(ISNA(VLOOKUP(A34,$A$7:$G$29,7,FALSE) &amp; " kg"),"",VLOOKUP(A34,$A$7:$G$29,7,FALSE) &amp; " kg")</f>
        <v/>
      </c>
      <c r="H34" s="20" t="str">
        <f>IF(ISNA(VLOOKUP(A34,$A$7:$H$29,8,FALSE)),"",VLOOKUP(A34,$A$7:$H$29,8,FALSE))</f>
        <v/>
      </c>
      <c r="I34" s="188"/>
      <c r="J34" s="188"/>
      <c r="K34" s="188"/>
      <c r="L34" s="188"/>
      <c r="M34" s="189"/>
      <c r="N34" s="190"/>
      <c r="O34" s="190"/>
      <c r="P34" s="190"/>
      <c r="Q34" s="191"/>
      <c r="R34" s="164"/>
      <c r="S34" s="189"/>
      <c r="T34" s="190"/>
      <c r="U34" s="190"/>
      <c r="V34" s="190"/>
      <c r="W34" s="191"/>
      <c r="X34" s="165"/>
      <c r="Y34" s="189"/>
      <c r="Z34" s="205"/>
      <c r="AA34" s="206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7"/>
      <c r="AM34" s="14"/>
    </row>
    <row r="35" spans="1:39" ht="14.5" customHeight="1" thickBot="1" x14ac:dyDescent="0.35">
      <c r="A35" t="s">
        <v>22</v>
      </c>
      <c r="B35" t="s">
        <v>4</v>
      </c>
      <c r="C35" s="148" t="s">
        <v>240</v>
      </c>
      <c r="D35" s="20" t="s">
        <v>3</v>
      </c>
      <c r="E35" t="s">
        <v>264</v>
      </c>
      <c r="F35" t="s">
        <v>265</v>
      </c>
      <c r="G35" t="s">
        <v>266</v>
      </c>
      <c r="H35" t="s">
        <v>267</v>
      </c>
      <c r="I35" s="199" t="s">
        <v>263</v>
      </c>
      <c r="J35" s="199"/>
      <c r="K35" s="199"/>
      <c r="L35" s="199"/>
      <c r="M35" s="157" t="s">
        <v>242</v>
      </c>
      <c r="N35" s="158"/>
      <c r="O35" s="158"/>
      <c r="P35" s="159"/>
      <c r="Q35" s="158"/>
      <c r="R35" s="158"/>
      <c r="S35" s="157" t="s">
        <v>241</v>
      </c>
      <c r="T35" s="158"/>
      <c r="U35" s="158"/>
      <c r="V35" s="158"/>
      <c r="W35" s="158"/>
      <c r="X35" s="158"/>
      <c r="Y35" s="157" t="s">
        <v>268</v>
      </c>
      <c r="Z35" s="160"/>
      <c r="AA35" s="161"/>
      <c r="AB35" s="162"/>
      <c r="AC35" s="162"/>
      <c r="AD35" s="162"/>
      <c r="AE35" s="162"/>
      <c r="AF35" s="158"/>
      <c r="AG35" s="158"/>
      <c r="AH35" s="158"/>
      <c r="AI35" s="158"/>
      <c r="AJ35" s="158"/>
      <c r="AK35" s="158"/>
      <c r="AL35" s="163"/>
    </row>
    <row r="36" spans="1:39" ht="20.149999999999999" customHeight="1" thickBot="1" x14ac:dyDescent="0.4">
      <c r="A36" s="154"/>
      <c r="B36" s="141" t="str">
        <f>IF(A36&gt;0,LOOKUP(A36,Data!$A:$A,Data!$B:$B),"")</f>
        <v/>
      </c>
      <c r="C36" s="141" t="str">
        <f>IF(A36&gt;0,LOOKUP(A36,Data!$A:$A,Data!$C:$C),"")</f>
        <v/>
      </c>
      <c r="D36" s="141" t="str">
        <f>IF(A36&gt;0,LOOKUP(A36,Data!$A:$A,Data!$D:$D),"")</f>
        <v/>
      </c>
      <c r="E36" s="149" t="str">
        <f>IF(ISNA(VLOOKUP(A36,$A$7:$G$29,5,FALSE)),"",VLOOKUP(A36,$A$7:$G$29,5,FALSE))</f>
        <v/>
      </c>
      <c r="F36" s="141" t="str">
        <f>IF(A36&gt;0,LOOKUP(A36,Data!$A:$A,Data!$F:$F),"")</f>
        <v/>
      </c>
      <c r="G36" s="149" t="str">
        <f>IF(ISNA(VLOOKUP(A36,$A$7:$G$29,7,FALSE) &amp; " kg"),"",VLOOKUP(A36,$A$7:$G$29,7,FALSE) &amp; " kg")</f>
        <v/>
      </c>
      <c r="H36" s="20" t="str">
        <f>IF(ISNA(VLOOKUP(A36,$A$7:$H$29,8,FALSE)),"",VLOOKUP(A36,$A$7:$H$29,8,FALSE))</f>
        <v/>
      </c>
      <c r="I36" s="188"/>
      <c r="J36" s="188"/>
      <c r="K36" s="188"/>
      <c r="L36" s="188"/>
      <c r="M36" s="189"/>
      <c r="N36" s="190"/>
      <c r="O36" s="190"/>
      <c r="P36" s="190"/>
      <c r="Q36" s="191"/>
      <c r="R36" s="164"/>
      <c r="S36" s="189"/>
      <c r="T36" s="190"/>
      <c r="U36" s="190"/>
      <c r="V36" s="190"/>
      <c r="W36" s="191"/>
      <c r="X36" s="165"/>
      <c r="Y36" s="189"/>
      <c r="Z36" s="205"/>
      <c r="AA36" s="206"/>
      <c r="AB36" s="166"/>
      <c r="AC36" s="166"/>
      <c r="AD36" s="166"/>
      <c r="AE36" s="166"/>
      <c r="AF36" s="166"/>
      <c r="AG36" s="166"/>
      <c r="AH36" s="166"/>
      <c r="AI36" s="166"/>
      <c r="AJ36" s="166"/>
      <c r="AK36" s="166"/>
      <c r="AL36" s="167"/>
      <c r="AM36" s="14"/>
    </row>
    <row r="37" spans="1:39" ht="14.5" customHeight="1" thickBot="1" x14ac:dyDescent="0.35">
      <c r="A37" t="s">
        <v>22</v>
      </c>
      <c r="B37" t="s">
        <v>4</v>
      </c>
      <c r="C37" s="148" t="s">
        <v>240</v>
      </c>
      <c r="D37" s="20" t="s">
        <v>3</v>
      </c>
      <c r="E37" t="s">
        <v>264</v>
      </c>
      <c r="F37" t="s">
        <v>265</v>
      </c>
      <c r="G37" t="s">
        <v>266</v>
      </c>
      <c r="H37" t="s">
        <v>267</v>
      </c>
      <c r="I37" s="199" t="s">
        <v>263</v>
      </c>
      <c r="J37" s="199"/>
      <c r="K37" s="199"/>
      <c r="L37" s="199"/>
      <c r="M37" s="157" t="s">
        <v>242</v>
      </c>
      <c r="N37" s="158"/>
      <c r="O37" s="158"/>
      <c r="P37" s="159"/>
      <c r="Q37" s="158"/>
      <c r="R37" s="158"/>
      <c r="S37" s="157" t="s">
        <v>241</v>
      </c>
      <c r="T37" s="158"/>
      <c r="U37" s="158"/>
      <c r="V37" s="158"/>
      <c r="W37" s="158"/>
      <c r="X37" s="158"/>
      <c r="Y37" s="157" t="s">
        <v>268</v>
      </c>
      <c r="Z37" s="160"/>
      <c r="AA37" s="161"/>
      <c r="AB37" s="162"/>
      <c r="AC37" s="162"/>
      <c r="AD37" s="162"/>
      <c r="AE37" s="162"/>
      <c r="AF37" s="158"/>
      <c r="AG37" s="158"/>
      <c r="AH37" s="158"/>
      <c r="AI37" s="158"/>
      <c r="AJ37" s="158"/>
      <c r="AK37" s="158"/>
      <c r="AL37" s="163"/>
    </row>
    <row r="38" spans="1:39" ht="20.149999999999999" customHeight="1" thickBot="1" x14ac:dyDescent="0.4">
      <c r="A38" s="154"/>
      <c r="B38" s="141" t="str">
        <f>IF(A38&gt;0,LOOKUP(A38,Data!$A:$A,Data!$B:$B),"")</f>
        <v/>
      </c>
      <c r="C38" s="141" t="str">
        <f>IF(A38&gt;0,LOOKUP(A38,Data!$A:$A,Data!$C:$C),"")</f>
        <v/>
      </c>
      <c r="D38" s="141" t="str">
        <f>IF(A38&gt;0,LOOKUP(A38,Data!$A:$A,Data!$D:$D),"")</f>
        <v/>
      </c>
      <c r="E38" s="149" t="str">
        <f>IF(ISNA(VLOOKUP(A38,$A$7:$G$29,5,FALSE)),"",VLOOKUP(A38,$A$7:$G$29,5,FALSE))</f>
        <v/>
      </c>
      <c r="F38" s="141" t="str">
        <f>IF(A38&gt;0,LOOKUP(A38,Data!$A:$A,Data!$F:$F),"")</f>
        <v/>
      </c>
      <c r="G38" s="149" t="str">
        <f>IF(ISNA(VLOOKUP(A38,$A$7:$G$29,7,FALSE) &amp; " kg"),"",VLOOKUP(A38,$A$7:$G$29,7,FALSE) &amp; " kg")</f>
        <v/>
      </c>
      <c r="H38" s="20" t="str">
        <f>IF(ISNA(VLOOKUP(A38,$A$7:$H$29,8,FALSE)),"",VLOOKUP(A38,$A$7:$H$29,8,FALSE))</f>
        <v/>
      </c>
      <c r="I38" s="188"/>
      <c r="J38" s="188"/>
      <c r="K38" s="188"/>
      <c r="L38" s="188"/>
      <c r="M38" s="189"/>
      <c r="N38" s="190"/>
      <c r="O38" s="190"/>
      <c r="P38" s="190"/>
      <c r="Q38" s="191"/>
      <c r="R38" s="164"/>
      <c r="S38" s="189"/>
      <c r="T38" s="190"/>
      <c r="U38" s="190"/>
      <c r="V38" s="190"/>
      <c r="W38" s="191"/>
      <c r="X38" s="165"/>
      <c r="Y38" s="189"/>
      <c r="Z38" s="205"/>
      <c r="AA38" s="206"/>
      <c r="AB38" s="166"/>
      <c r="AC38" s="166"/>
      <c r="AD38" s="166"/>
      <c r="AE38" s="166"/>
      <c r="AF38" s="166"/>
      <c r="AG38" s="166"/>
      <c r="AH38" s="166"/>
      <c r="AI38" s="166"/>
      <c r="AJ38" s="166"/>
      <c r="AK38" s="166"/>
      <c r="AL38" s="167"/>
      <c r="AM38" s="14"/>
    </row>
    <row r="39" spans="1:39" ht="14.5" customHeight="1" thickBot="1" x14ac:dyDescent="0.35">
      <c r="A39" t="s">
        <v>22</v>
      </c>
      <c r="B39" t="s">
        <v>4</v>
      </c>
      <c r="C39" s="148" t="s">
        <v>240</v>
      </c>
      <c r="D39" s="20" t="s">
        <v>3</v>
      </c>
      <c r="E39" t="s">
        <v>264</v>
      </c>
      <c r="F39" t="s">
        <v>265</v>
      </c>
      <c r="G39" t="s">
        <v>266</v>
      </c>
      <c r="H39" t="s">
        <v>267</v>
      </c>
      <c r="I39" s="199" t="s">
        <v>263</v>
      </c>
      <c r="J39" s="199"/>
      <c r="K39" s="199"/>
      <c r="L39" s="199"/>
      <c r="M39" s="157" t="s">
        <v>242</v>
      </c>
      <c r="N39" s="158"/>
      <c r="O39" s="158"/>
      <c r="P39" s="159"/>
      <c r="Q39" s="158"/>
      <c r="R39" s="158"/>
      <c r="S39" s="157" t="s">
        <v>241</v>
      </c>
      <c r="T39" s="158"/>
      <c r="U39" s="158"/>
      <c r="V39" s="158"/>
      <c r="W39" s="158"/>
      <c r="X39" s="158"/>
      <c r="Y39" s="157" t="s">
        <v>268</v>
      </c>
      <c r="Z39" s="160"/>
      <c r="AA39" s="161"/>
      <c r="AB39" s="162"/>
      <c r="AC39" s="162"/>
      <c r="AD39" s="162"/>
      <c r="AE39" s="162"/>
      <c r="AF39" s="158"/>
      <c r="AG39" s="158"/>
      <c r="AH39" s="158"/>
      <c r="AI39" s="158"/>
      <c r="AJ39" s="158"/>
      <c r="AK39" s="158"/>
      <c r="AL39" s="163"/>
    </row>
    <row r="40" spans="1:39" ht="20.149999999999999" customHeight="1" thickBot="1" x14ac:dyDescent="0.4">
      <c r="A40" s="154"/>
      <c r="B40" s="141" t="str">
        <f>IF(A40&gt;0,LOOKUP(A40,Data!$A:$A,Data!$B:$B),"")</f>
        <v/>
      </c>
      <c r="C40" s="141" t="str">
        <f>IF(A40&gt;0,LOOKUP(A40,Data!$A:$A,Data!$C:$C),"")</f>
        <v/>
      </c>
      <c r="D40" s="141" t="str">
        <f>IF(A40&gt;0,LOOKUP(A40,Data!$A:$A,Data!$D:$D),"")</f>
        <v/>
      </c>
      <c r="E40" s="149" t="str">
        <f>IF(ISNA(VLOOKUP(A40,$A$7:$G$29,5,FALSE)),"",VLOOKUP(A40,$A$7:$G$29,5,FALSE))</f>
        <v/>
      </c>
      <c r="F40" s="141" t="str">
        <f>IF(A40&gt;0,LOOKUP(A40,Data!$A:$A,Data!$F:$F),"")</f>
        <v/>
      </c>
      <c r="G40" s="149" t="str">
        <f>IF(ISNA(VLOOKUP(A40,$A$7:$G$29,7,FALSE) &amp; " kg"),"",VLOOKUP(A40,$A$7:$G$29,7,FALSE) &amp; " kg")</f>
        <v/>
      </c>
      <c r="H40" s="20" t="str">
        <f>IF(ISNA(VLOOKUP(A40,$A$7:$H$29,8,FALSE)),"",VLOOKUP(A40,$A$7:$H$29,8,FALSE))</f>
        <v/>
      </c>
      <c r="I40" s="188"/>
      <c r="J40" s="188"/>
      <c r="K40" s="188"/>
      <c r="L40" s="188"/>
      <c r="M40" s="189"/>
      <c r="N40" s="190"/>
      <c r="O40" s="190"/>
      <c r="P40" s="190"/>
      <c r="Q40" s="191"/>
      <c r="R40" s="164"/>
      <c r="S40" s="189"/>
      <c r="T40" s="190"/>
      <c r="U40" s="190"/>
      <c r="V40" s="190"/>
      <c r="W40" s="191"/>
      <c r="X40" s="165"/>
      <c r="Y40" s="189"/>
      <c r="Z40" s="205"/>
      <c r="AA40" s="206"/>
      <c r="AB40" s="166"/>
      <c r="AC40" s="166"/>
      <c r="AD40" s="166"/>
      <c r="AE40" s="166"/>
      <c r="AF40" s="166"/>
      <c r="AG40" s="166"/>
      <c r="AH40" s="166"/>
      <c r="AI40" s="166"/>
      <c r="AJ40" s="166"/>
      <c r="AK40" s="166"/>
      <c r="AL40" s="167"/>
      <c r="AM40" s="14"/>
    </row>
    <row r="41" spans="1:39" ht="13" x14ac:dyDescent="0.3">
      <c r="A41" s="153"/>
      <c r="B41" s="20"/>
      <c r="C41" s="20"/>
      <c r="D41" s="20"/>
      <c r="E41" s="20"/>
      <c r="F41" s="20"/>
      <c r="G41" s="142"/>
      <c r="H41" s="75"/>
      <c r="I41" s="80"/>
      <c r="J41" s="143"/>
      <c r="K41" s="144"/>
      <c r="L41" s="143"/>
      <c r="M41" s="144"/>
      <c r="N41" s="143"/>
      <c r="O41" s="144"/>
      <c r="P41" s="81"/>
      <c r="Q41" s="82"/>
      <c r="R41" s="143"/>
      <c r="S41" s="145"/>
      <c r="T41" s="143"/>
      <c r="U41" s="144"/>
      <c r="V41" s="143"/>
      <c r="W41" s="144"/>
      <c r="X41" s="81"/>
      <c r="Y41" s="82"/>
      <c r="Z41" s="81"/>
      <c r="AA41" s="146"/>
      <c r="AB41" s="53"/>
      <c r="AC41" s="54"/>
      <c r="AD41" s="54"/>
      <c r="AE41" s="54"/>
      <c r="AF41" s="54"/>
      <c r="AM41" s="147"/>
    </row>
    <row r="42" spans="1:39" ht="36.75" customHeight="1" x14ac:dyDescent="0.25">
      <c r="A42" s="203" t="s">
        <v>243</v>
      </c>
      <c r="B42" s="203"/>
      <c r="C42" s="201"/>
      <c r="D42" s="202"/>
      <c r="E42" s="203" t="s">
        <v>243</v>
      </c>
      <c r="F42" s="203"/>
      <c r="G42" s="203"/>
      <c r="H42" s="203"/>
      <c r="I42" s="207"/>
      <c r="J42" s="207"/>
      <c r="K42" s="207"/>
      <c r="L42" s="207"/>
      <c r="M42" s="207"/>
      <c r="N42" s="207"/>
      <c r="O42" s="207"/>
      <c r="P42" s="207"/>
      <c r="Q42" s="203" t="s">
        <v>243</v>
      </c>
      <c r="R42" s="203"/>
      <c r="S42" s="203"/>
      <c r="T42" s="203"/>
      <c r="U42" s="203"/>
      <c r="V42" s="203"/>
      <c r="W42" s="208"/>
      <c r="X42" s="208"/>
      <c r="Y42" s="208"/>
      <c r="Z42" s="208"/>
      <c r="AA42" s="208"/>
      <c r="AB42" s="208"/>
      <c r="AC42" s="208"/>
      <c r="AD42" s="208"/>
      <c r="AE42" s="208"/>
      <c r="AF42" s="208"/>
      <c r="AG42" s="208"/>
      <c r="AH42" s="208"/>
      <c r="AI42" s="208"/>
      <c r="AJ42" s="208"/>
      <c r="AK42" s="208"/>
      <c r="AL42" s="208"/>
      <c r="AM42" s="208"/>
    </row>
    <row r="43" spans="1:39" ht="36.75" customHeight="1" x14ac:dyDescent="0.25">
      <c r="A43" s="204"/>
      <c r="B43" s="204"/>
      <c r="C43" s="200"/>
      <c r="D43" s="200"/>
      <c r="E43" s="155"/>
      <c r="F43" s="155"/>
      <c r="G43" s="152"/>
      <c r="H43" s="152"/>
      <c r="I43" s="152"/>
      <c r="J43" s="8"/>
      <c r="K43" s="150"/>
      <c r="L43" s="8"/>
      <c r="M43" s="150"/>
      <c r="N43" s="8"/>
      <c r="O43" s="150"/>
      <c r="P43" s="8"/>
      <c r="Q43" s="8"/>
      <c r="R43" s="8"/>
      <c r="S43" s="150"/>
      <c r="T43" s="8"/>
      <c r="U43" s="150"/>
      <c r="V43" s="8"/>
      <c r="W43" s="150"/>
      <c r="X43" s="8"/>
      <c r="Y43" s="8"/>
      <c r="Z43" s="8"/>
      <c r="AA43" s="8"/>
      <c r="AB43" s="151"/>
      <c r="AC43" s="152"/>
      <c r="AD43" s="152"/>
      <c r="AE43" s="152"/>
      <c r="AF43" s="152"/>
      <c r="AG43" s="8"/>
      <c r="AH43" s="8"/>
      <c r="AI43" s="8"/>
      <c r="AJ43" s="8"/>
      <c r="AK43" s="8"/>
      <c r="AL43" s="8"/>
      <c r="AM43" s="8"/>
    </row>
  </sheetData>
  <sheetProtection algorithmName="SHA-512" hashValue="pCwU0Q2olHXMZJFT+qTMjrdntgjklxCEgJlqWmpOp9odByRl5zZdqDZ8UF6Arwh9S9IjfbcUQjX2xZvBkZhEVg==" saltValue="G7SQ6FAgHkcnp5vzu05Zcg==" spinCount="100000" sheet="1" formatCells="0" formatColumns="0" formatRows="0"/>
  <protectedRanges>
    <protectedRange password="C8B5" sqref="A32:B32 D34:I34 S33 K34 M33 D33 N34:Q34 F33 A41:AB41 D32:O32 Y33 A34:B34 S35 K36 M35 D35 F35 A36:B36 S37 K38 M37 D37 F37 A38:B38 C33:C40 S39 K40 M39 D39 F39 A40:B40 D36:I36 D38:I38 D40:I40 Q32:AB32 Y35 Y37 Y39 Z33:AA40 T34:X34 T36:X36 N36:Q36 N38:Q38 T38:X38 T40:X40 N40:Q40 A7:AB29" name="Bereich1"/>
  </protectedRanges>
  <mergeCells count="37">
    <mergeCell ref="A42:B42"/>
    <mergeCell ref="E42:H42"/>
    <mergeCell ref="S38:W38"/>
    <mergeCell ref="M34:Q34"/>
    <mergeCell ref="I38:L38"/>
    <mergeCell ref="M38:Q38"/>
    <mergeCell ref="I42:P42"/>
    <mergeCell ref="W42:AM42"/>
    <mergeCell ref="C43:D43"/>
    <mergeCell ref="A31:AA31"/>
    <mergeCell ref="C42:D42"/>
    <mergeCell ref="Q42:V42"/>
    <mergeCell ref="A43:B43"/>
    <mergeCell ref="S34:W34"/>
    <mergeCell ref="I35:L35"/>
    <mergeCell ref="I36:L36"/>
    <mergeCell ref="M36:Q36"/>
    <mergeCell ref="S36:W36"/>
    <mergeCell ref="I37:L37"/>
    <mergeCell ref="I39:L39"/>
    <mergeCell ref="Y34:AA34"/>
    <mergeCell ref="Y36:AA36"/>
    <mergeCell ref="Y38:AA38"/>
    <mergeCell ref="Y40:AA40"/>
    <mergeCell ref="A1:AA1"/>
    <mergeCell ref="J5:P5"/>
    <mergeCell ref="R5:X5"/>
    <mergeCell ref="I40:L40"/>
    <mergeCell ref="M40:Q40"/>
    <mergeCell ref="S40:W40"/>
    <mergeCell ref="R3:S3"/>
    <mergeCell ref="Y3:Z3"/>
    <mergeCell ref="T3:W3"/>
    <mergeCell ref="C3:F3"/>
    <mergeCell ref="I3:P3"/>
    <mergeCell ref="I34:L34"/>
    <mergeCell ref="I33:L33"/>
  </mergeCells>
  <phoneticPr fontId="0" type="noConversion"/>
  <conditionalFormatting sqref="Z7:Z24 Z28:Z29">
    <cfRule type="expression" dxfId="94" priority="114" stopIfTrue="1">
      <formula>A7 = ""</formula>
    </cfRule>
  </conditionalFormatting>
  <conditionalFormatting sqref="Y7:Y24 Y28:Y29">
    <cfRule type="expression" dxfId="93" priority="115" stopIfTrue="1">
      <formula>D7 = ""</formula>
    </cfRule>
  </conditionalFormatting>
  <conditionalFormatting sqref="Q7:Q24 Q28:Q29">
    <cfRule type="expression" dxfId="92" priority="116" stopIfTrue="1">
      <formula>D7 = ""</formula>
    </cfRule>
  </conditionalFormatting>
  <conditionalFormatting sqref="P7:P24 P28:P29">
    <cfRule type="expression" dxfId="91" priority="121" stopIfTrue="1">
      <formula>A7 = ""</formula>
    </cfRule>
  </conditionalFormatting>
  <conditionalFormatting sqref="X7:X24 X28:X29 AA7:AA29">
    <cfRule type="expression" dxfId="90" priority="122" stopIfTrue="1">
      <formula>A7 = ""</formula>
    </cfRule>
  </conditionalFormatting>
  <conditionalFormatting sqref="L7:L24 N7:N24 T7:T24 V7:V24 J7:J24 R7:R24 R28:R29 J28:J29 V28:V29 T28:T29 N28:N29 L28:L29">
    <cfRule type="expression" dxfId="89" priority="128" stopIfTrue="1">
      <formula>(K7="N")</formula>
    </cfRule>
    <cfRule type="expression" dxfId="88" priority="129" stopIfTrue="1">
      <formula>(OR(K7="J", K7="O"))</formula>
    </cfRule>
  </conditionalFormatting>
  <conditionalFormatting sqref="AM7:AM24 AM28:AM29">
    <cfRule type="expression" dxfId="87" priority="109" stopIfTrue="1">
      <formula>J7 = ""</formula>
    </cfRule>
  </conditionalFormatting>
  <conditionalFormatting sqref="Z25:Z27">
    <cfRule type="expression" dxfId="86" priority="73" stopIfTrue="1">
      <formula>A25 = ""</formula>
    </cfRule>
  </conditionalFormatting>
  <conditionalFormatting sqref="Y25:Y27">
    <cfRule type="expression" dxfId="85" priority="74" stopIfTrue="1">
      <formula>D25 = ""</formula>
    </cfRule>
  </conditionalFormatting>
  <conditionalFormatting sqref="Q25:Q27">
    <cfRule type="expression" dxfId="84" priority="75" stopIfTrue="1">
      <formula>D25 = ""</formula>
    </cfRule>
  </conditionalFormatting>
  <conditionalFormatting sqref="P25:P27">
    <cfRule type="expression" dxfId="83" priority="76" stopIfTrue="1">
      <formula>A25 = ""</formula>
    </cfRule>
  </conditionalFormatting>
  <conditionalFormatting sqref="X25:X27">
    <cfRule type="expression" dxfId="82" priority="77" stopIfTrue="1">
      <formula>A25 = ""</formula>
    </cfRule>
  </conditionalFormatting>
  <conditionalFormatting sqref="L25:L27 N25:N27 T25:T27 V25:V27 J25:J27 R25:R27">
    <cfRule type="expression" dxfId="81" priority="78" stopIfTrue="1">
      <formula>(K25="N")</formula>
    </cfRule>
    <cfRule type="expression" dxfId="80" priority="79" stopIfTrue="1">
      <formula>(OR(K25="J", K25="O"))</formula>
    </cfRule>
  </conditionalFormatting>
  <conditionalFormatting sqref="AM25:AM27">
    <cfRule type="expression" dxfId="79" priority="72" stopIfTrue="1">
      <formula>J25 = ""</formula>
    </cfRule>
  </conditionalFormatting>
  <conditionalFormatting sqref="Z41">
    <cfRule type="expression" dxfId="78" priority="57" stopIfTrue="1">
      <formula>A41 = ""</formula>
    </cfRule>
  </conditionalFormatting>
  <conditionalFormatting sqref="Y41">
    <cfRule type="expression" dxfId="77" priority="58" stopIfTrue="1">
      <formula>D41 = ""</formula>
    </cfRule>
  </conditionalFormatting>
  <conditionalFormatting sqref="Q41">
    <cfRule type="expression" dxfId="76" priority="59" stopIfTrue="1">
      <formula>D41 = ""</formula>
    </cfRule>
  </conditionalFormatting>
  <conditionalFormatting sqref="P41">
    <cfRule type="expression" dxfId="75" priority="60" stopIfTrue="1">
      <formula>A41 = ""</formula>
    </cfRule>
  </conditionalFormatting>
  <conditionalFormatting sqref="AA41 X41">
    <cfRule type="expression" dxfId="74" priority="61" stopIfTrue="1">
      <formula>A41 = ""</formula>
    </cfRule>
  </conditionalFormatting>
  <conditionalFormatting sqref="L41 N41 T41 V41 J41 R41">
    <cfRule type="expression" dxfId="73" priority="62" stopIfTrue="1">
      <formula>(K41="N")</formula>
    </cfRule>
    <cfRule type="expression" dxfId="72" priority="63" stopIfTrue="1">
      <formula>(OR(K41="J", K41="O"))</formula>
    </cfRule>
  </conditionalFormatting>
  <conditionalFormatting sqref="AM41">
    <cfRule type="expression" dxfId="71" priority="56" stopIfTrue="1">
      <formula>J41 = ""</formula>
    </cfRule>
  </conditionalFormatting>
  <conditionalFormatting sqref="Z32">
    <cfRule type="expression" dxfId="70" priority="48" stopIfTrue="1">
      <formula>A32 = ""</formula>
    </cfRule>
  </conditionalFormatting>
  <conditionalFormatting sqref="X32">
    <cfRule type="expression" dxfId="69" priority="50" stopIfTrue="1">
      <formula>A32 = ""</formula>
    </cfRule>
  </conditionalFormatting>
  <conditionalFormatting sqref="R32 J32 V32 T32 N32 L32">
    <cfRule type="expression" dxfId="68" priority="51" stopIfTrue="1">
      <formula>(K32="N")</formula>
    </cfRule>
    <cfRule type="expression" dxfId="67" priority="52" stopIfTrue="1">
      <formula>(OR(K32="J", K32="O"))</formula>
    </cfRule>
  </conditionalFormatting>
  <conditionalFormatting sqref="AM32">
    <cfRule type="expression" dxfId="66" priority="47" stopIfTrue="1">
      <formula>J32 = ""</formula>
    </cfRule>
  </conditionalFormatting>
  <conditionalFormatting sqref="S33">
    <cfRule type="expression" dxfId="65" priority="143" stopIfTrue="1">
      <formula>(S34="N")</formula>
    </cfRule>
    <cfRule type="expression" dxfId="64" priority="144" stopIfTrue="1">
      <formula>(OR(S34="J", S34="O"))</formula>
    </cfRule>
  </conditionalFormatting>
  <conditionalFormatting sqref="Y32">
    <cfRule type="expression" dxfId="63" priority="170" stopIfTrue="1">
      <formula>C34 = ""</formula>
    </cfRule>
  </conditionalFormatting>
  <conditionalFormatting sqref="Q32">
    <cfRule type="expression" dxfId="62" priority="171" stopIfTrue="1">
      <formula>C34 = ""</formula>
    </cfRule>
  </conditionalFormatting>
  <conditionalFormatting sqref="AA32">
    <cfRule type="expression" dxfId="61" priority="172" stopIfTrue="1">
      <formula>C34 = ""</formula>
    </cfRule>
  </conditionalFormatting>
  <conditionalFormatting sqref="AL33">
    <cfRule type="expression" dxfId="60" priority="173" stopIfTrue="1">
      <formula>#REF! = ""</formula>
    </cfRule>
  </conditionalFormatting>
  <conditionalFormatting sqref="Y33">
    <cfRule type="expression" dxfId="59" priority="174" stopIfTrue="1">
      <formula>(#REF!="N")</formula>
    </cfRule>
    <cfRule type="expression" dxfId="58" priority="175" stopIfTrue="1">
      <formula>(OR(#REF!="J", #REF!="O"))</formula>
    </cfRule>
  </conditionalFormatting>
  <conditionalFormatting sqref="M33">
    <cfRule type="expression" dxfId="57" priority="180" stopIfTrue="1">
      <formula>(S33="N")</formula>
    </cfRule>
    <cfRule type="expression" dxfId="56" priority="181" stopIfTrue="1">
      <formula>(OR(S33="J", S33="O"))</formula>
    </cfRule>
  </conditionalFormatting>
  <conditionalFormatting sqref="S35">
    <cfRule type="expression" dxfId="55" priority="27" stopIfTrue="1">
      <formula>(S36="N")</formula>
    </cfRule>
    <cfRule type="expression" dxfId="54" priority="28" stopIfTrue="1">
      <formula>(OR(S36="J", S36="O"))</formula>
    </cfRule>
  </conditionalFormatting>
  <conditionalFormatting sqref="Z35">
    <cfRule type="expression" dxfId="53" priority="30" stopIfTrue="1">
      <formula>C41 = ""</formula>
    </cfRule>
  </conditionalFormatting>
  <conditionalFormatting sqref="AL35">
    <cfRule type="expression" dxfId="52" priority="31" stopIfTrue="1">
      <formula>#REF! = ""</formula>
    </cfRule>
  </conditionalFormatting>
  <conditionalFormatting sqref="M35">
    <cfRule type="expression" dxfId="51" priority="34" stopIfTrue="1">
      <formula>(S35="N")</formula>
    </cfRule>
    <cfRule type="expression" dxfId="50" priority="35" stopIfTrue="1">
      <formula>(OR(S35="J", S35="O"))</formula>
    </cfRule>
  </conditionalFormatting>
  <conditionalFormatting sqref="S37">
    <cfRule type="expression" dxfId="49" priority="18" stopIfTrue="1">
      <formula>(S38="N")</formula>
    </cfRule>
    <cfRule type="expression" dxfId="48" priority="19" stopIfTrue="1">
      <formula>(OR(S38="J", S38="O"))</formula>
    </cfRule>
  </conditionalFormatting>
  <conditionalFormatting sqref="Z37 Z33">
    <cfRule type="expression" dxfId="47" priority="21" stopIfTrue="1">
      <formula>C35 = ""</formula>
    </cfRule>
  </conditionalFormatting>
  <conditionalFormatting sqref="AL37">
    <cfRule type="expression" dxfId="46" priority="22" stopIfTrue="1">
      <formula>#REF! = ""</formula>
    </cfRule>
  </conditionalFormatting>
  <conditionalFormatting sqref="M37">
    <cfRule type="expression" dxfId="45" priority="25" stopIfTrue="1">
      <formula>(S37="N")</formula>
    </cfRule>
    <cfRule type="expression" dxfId="44" priority="26" stopIfTrue="1">
      <formula>(OR(S37="J", S37="O"))</formula>
    </cfRule>
  </conditionalFormatting>
  <conditionalFormatting sqref="S39">
    <cfRule type="expression" dxfId="43" priority="9" stopIfTrue="1">
      <formula>(S40="N")</formula>
    </cfRule>
    <cfRule type="expression" dxfId="42" priority="10" stopIfTrue="1">
      <formula>(OR(S40="J", S40="O"))</formula>
    </cfRule>
  </conditionalFormatting>
  <conditionalFormatting sqref="Z39">
    <cfRule type="expression" dxfId="41" priority="12" stopIfTrue="1">
      <formula>C45 = ""</formula>
    </cfRule>
  </conditionalFormatting>
  <conditionalFormatting sqref="AL39">
    <cfRule type="expression" dxfId="40" priority="13" stopIfTrue="1">
      <formula>#REF! = ""</formula>
    </cfRule>
  </conditionalFormatting>
  <conditionalFormatting sqref="M39">
    <cfRule type="expression" dxfId="39" priority="16" stopIfTrue="1">
      <formula>(S39="N")</formula>
    </cfRule>
    <cfRule type="expression" dxfId="38" priority="17" stopIfTrue="1">
      <formula>(OR(S39="J", S39="O"))</formula>
    </cfRule>
  </conditionalFormatting>
  <conditionalFormatting sqref="Y35">
    <cfRule type="expression" dxfId="37" priority="7" stopIfTrue="1">
      <formula>(#REF!="N")</formula>
    </cfRule>
    <cfRule type="expression" dxfId="36" priority="8" stopIfTrue="1">
      <formula>(OR(#REF!="J", #REF!="O"))</formula>
    </cfRule>
  </conditionalFormatting>
  <conditionalFormatting sqref="Y37">
    <cfRule type="expression" dxfId="35" priority="5" stopIfTrue="1">
      <formula>(#REF!="N")</formula>
    </cfRule>
    <cfRule type="expression" dxfId="34" priority="6" stopIfTrue="1">
      <formula>(OR(#REF!="J", #REF!="O"))</formula>
    </cfRule>
  </conditionalFormatting>
  <conditionalFormatting sqref="Y39">
    <cfRule type="expression" dxfId="33" priority="1" stopIfTrue="1">
      <formula>(#REF!="N")</formula>
    </cfRule>
    <cfRule type="expression" dxfId="32" priority="2" stopIfTrue="1">
      <formula>(OR(#REF!="J", #REF!="O"))</formula>
    </cfRule>
  </conditionalFormatting>
  <dataValidations disablePrompts="1" count="1">
    <dataValidation type="list" allowBlank="1" showInputMessage="1" showErrorMessage="1" sqref="D41 I34 I36 I38 I40">
      <formula1>"Elite (+21),U20 (18-20),U17 (16-17),U15 (14-15)"</formula1>
    </dataValidation>
  </dataValidations>
  <pageMargins left="0.27559055118110237" right="0.19685039370078741" top="0.39370078740157483" bottom="0.59055118110236227" header="0.51181102362204722" footer="0.51181102362204722"/>
  <pageSetup paperSize="9" scale="74" orientation="landscape" r:id="rId1"/>
  <headerFooter alignWithMargins="0">
    <oddFooter>&amp;R&amp;G</oddFooter>
  </headerFooter>
  <legacy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S164"/>
  <sheetViews>
    <sheetView zoomScaleNormal="100" workbookViewId="0">
      <selection activeCell="G6" sqref="G6"/>
    </sheetView>
  </sheetViews>
  <sheetFormatPr baseColWidth="10" defaultColWidth="11.54296875" defaultRowHeight="12.5" x14ac:dyDescent="0.25"/>
  <cols>
    <col min="1" max="1" width="2" customWidth="1"/>
    <col min="2" max="4" width="10.81640625" customWidth="1"/>
    <col min="5" max="5" width="2" customWidth="1"/>
    <col min="6" max="8" width="10.81640625" customWidth="1"/>
    <col min="9" max="9" width="1.54296875" customWidth="1"/>
    <col min="10" max="10" width="4.1796875" customWidth="1"/>
    <col min="11" max="11" width="1.54296875" customWidth="1"/>
    <col min="12" max="14" width="10.81640625" customWidth="1"/>
    <col min="15" max="15" width="2" customWidth="1"/>
    <col min="16" max="17" width="10.81640625" customWidth="1"/>
    <col min="18" max="18" width="10.453125" customWidth="1"/>
    <col min="19" max="19" width="1.453125" customWidth="1"/>
  </cols>
  <sheetData>
    <row r="1" spans="1:19" ht="9" customHeight="1" thickBot="1" x14ac:dyDescent="0.3">
      <c r="A1" s="11"/>
      <c r="B1" s="12"/>
      <c r="C1" s="12"/>
      <c r="D1" s="12"/>
      <c r="E1" s="12"/>
      <c r="F1" s="12"/>
      <c r="G1" s="12"/>
      <c r="H1" s="12"/>
      <c r="I1" s="13"/>
      <c r="K1" s="11"/>
      <c r="L1" s="12"/>
      <c r="M1" s="12"/>
      <c r="N1" s="12"/>
      <c r="O1" s="12"/>
      <c r="P1" s="12"/>
      <c r="Q1" s="12"/>
      <c r="R1" s="12"/>
      <c r="S1" s="13"/>
    </row>
    <row r="2" spans="1:19" ht="28.5" customHeight="1" thickBot="1" x14ac:dyDescent="0.45">
      <c r="A2" s="126">
        <v>1</v>
      </c>
      <c r="B2" s="15" t="s">
        <v>21</v>
      </c>
      <c r="C2" s="16"/>
      <c r="D2" s="16"/>
      <c r="E2" s="16"/>
      <c r="F2" s="17"/>
      <c r="G2" s="16" t="s">
        <v>30</v>
      </c>
      <c r="H2" s="121" t="str">
        <f>IF(COUNTIF(Protokoll!$AG$7:$AG$29,A2)=1,INDEX(Protokoll!$A$7:$A$29,MATCH(A2,Protokoll!$AG$7:$AG$29,0)),"")</f>
        <v/>
      </c>
      <c r="I2" s="18"/>
      <c r="K2" s="126">
        <v>2</v>
      </c>
      <c r="L2" s="15" t="s">
        <v>21</v>
      </c>
      <c r="M2" s="16"/>
      <c r="N2" s="16"/>
      <c r="O2" s="16"/>
      <c r="P2" s="17"/>
      <c r="Q2" s="16" t="s">
        <v>30</v>
      </c>
      <c r="R2" s="121" t="str">
        <f>IF(COUNTIF(Protokoll!$AG$7:$AG$29,K2)=1,INDEX(Protokoll!$A$7:$A$29,MATCH(K2,Protokoll!$AG$7:$AG$29,0)),"")</f>
        <v/>
      </c>
      <c r="S2" s="18"/>
    </row>
    <row r="3" spans="1:19" ht="8.25" customHeight="1" x14ac:dyDescent="0.25">
      <c r="A3" s="14"/>
      <c r="I3" s="18"/>
      <c r="K3" s="14"/>
      <c r="S3" s="18"/>
    </row>
    <row r="4" spans="1:19" ht="35.15" customHeight="1" x14ac:dyDescent="0.45">
      <c r="A4" s="14"/>
      <c r="B4" s="49" t="s">
        <v>4</v>
      </c>
      <c r="C4" s="33" t="str">
        <f ca="1">IF(COUNTIF(Protokoll!$AG$7:$AG$29,A2)=0,"",OFFSET(Protokoll!$B$6,MATCH(A2,Protokoll!$AG$7:$AG$29,0),))</f>
        <v/>
      </c>
      <c r="D4" s="25"/>
      <c r="F4" s="49" t="s">
        <v>9</v>
      </c>
      <c r="G4" s="33" t="str">
        <f ca="1">IF(COUNTIF(Protokoll!$AG$7:$AG$29,A2)=0,"",OFFSET(Protokoll!$C$6,MATCH(A2,Protokoll!$AG$7:$AG$29,0),))</f>
        <v/>
      </c>
      <c r="H4" s="25"/>
      <c r="I4" s="18"/>
      <c r="K4" s="14"/>
      <c r="L4" s="49" t="s">
        <v>4</v>
      </c>
      <c r="M4" s="33" t="str">
        <f ca="1">IF(COUNTIF(Protokoll!$AG$7:$AG$29,K2)=0,"",OFFSET(Protokoll!$B$6,MATCH(K2,Protokoll!$AG$7:$AG$29,0),))</f>
        <v/>
      </c>
      <c r="N4" s="25"/>
      <c r="P4" s="49" t="s">
        <v>9</v>
      </c>
      <c r="Q4" s="33" t="str">
        <f ca="1">IF(COUNTIF(Protokoll!$AG$7:$AG$29,K2)=0,"",OFFSET(Protokoll!$C$6,MATCH(K2,Protokoll!$AG$7:$AG$29,0),))</f>
        <v/>
      </c>
      <c r="R4" s="25"/>
      <c r="S4" s="18"/>
    </row>
    <row r="5" spans="1:19" ht="35.15" customHeight="1" x14ac:dyDescent="0.45">
      <c r="A5" s="14"/>
      <c r="B5" s="49" t="s">
        <v>3</v>
      </c>
      <c r="C5" s="24" t="str">
        <f ca="1">IF(COUNTIF(Protokoll!$AG$7:$AG$29,A2)=0,"",OFFSET(Protokoll!$D$6,MATCH(A2,Protokoll!$AG$7:$AG$29,0),))</f>
        <v/>
      </c>
      <c r="D5" s="31"/>
      <c r="F5" s="49" t="s">
        <v>11</v>
      </c>
      <c r="G5" s="34" t="str">
        <f ca="1">IF(COUNTIF(Protokoll!$AG$7:$AG$29,A2)=0,"",IF(OFFSET(Protokoll!$G$6,MATCH(A2,Protokoll!$AG$7:$AG$29,0),)&gt;0,OFFSET(Protokoll!$G$6,MATCH(A2,Protokoll!$AG$7:$AG$29,0),),""))</f>
        <v/>
      </c>
      <c r="H5" s="35"/>
      <c r="I5" s="18"/>
      <c r="K5" s="14"/>
      <c r="L5" s="49" t="s">
        <v>3</v>
      </c>
      <c r="M5" s="24" t="str">
        <f ca="1">IF(COUNTIF(Protokoll!$AG$7:$AG$29,K2)=0,"",OFFSET(Protokoll!$D$6,MATCH(K2,Protokoll!$AG$7:$AG$29,0),))</f>
        <v/>
      </c>
      <c r="N5" s="31"/>
      <c r="P5" s="49" t="s">
        <v>11</v>
      </c>
      <c r="Q5" s="34" t="str">
        <f ca="1">IF(COUNTIF(Protokoll!$AG$7:$AG$29,K2)=0,"",IF(OFFSET(Protokoll!$G$6,MATCH(K2,Protokoll!$AG$7:$AG$29,0),)&gt;0,OFFSET(Protokoll!$G$6,MATCH(K2,Protokoll!$AG$7:$AG$29,0),),""))</f>
        <v/>
      </c>
      <c r="R5" s="35"/>
      <c r="S5" s="18"/>
    </row>
    <row r="6" spans="1:19" ht="34.5" customHeight="1" x14ac:dyDescent="0.45">
      <c r="A6" s="14"/>
      <c r="B6" s="49" t="s">
        <v>10</v>
      </c>
      <c r="C6" s="30" t="str">
        <f ca="1">IF(COUNTIF(Protokoll!$AG$7:$AG$29,A2)=0,"",OFFSET(Protokoll!$F$6,MATCH(A2,Protokoll!$AG$7:$AG$29,0),))</f>
        <v/>
      </c>
      <c r="D6" s="25"/>
      <c r="F6" s="49" t="s">
        <v>12</v>
      </c>
      <c r="G6" s="120" t="str">
        <f ca="1">IF(COUNTIF(Protokoll!$AG$7:$AG$29,A2)=0,"",OFFSET(Protokoll!$H$6,MATCH(A2,Protokoll!$AG$7:$AG$29,0),))</f>
        <v/>
      </c>
      <c r="H6" s="27"/>
      <c r="I6" s="18"/>
      <c r="K6" s="14"/>
      <c r="L6" s="49" t="s">
        <v>10</v>
      </c>
      <c r="M6" s="30" t="str">
        <f ca="1">IF(COUNTIF(Protokoll!$AG$7:$AG$29,K2)=0,"",OFFSET(Protokoll!$F$6,MATCH(K2,Protokoll!$AG$7:$AG$29,0),))</f>
        <v/>
      </c>
      <c r="N6" s="25"/>
      <c r="P6" s="49" t="s">
        <v>12</v>
      </c>
      <c r="Q6" s="120" t="str">
        <f ca="1">IF(COUNTIF(Protokoll!$AG$7:$AG$29,K2)=0,"",OFFSET(Protokoll!$H$6,MATCH(K2,Protokoll!$AG$7:$AG$29,0),))</f>
        <v/>
      </c>
      <c r="R6" s="27"/>
      <c r="S6" s="18"/>
    </row>
    <row r="7" spans="1:19" ht="32.25" customHeight="1" x14ac:dyDescent="0.35">
      <c r="A7" s="14"/>
      <c r="B7" s="68" t="s">
        <v>17</v>
      </c>
      <c r="C7" s="19"/>
      <c r="D7" s="19"/>
      <c r="E7" s="19"/>
      <c r="F7" s="68" t="s">
        <v>18</v>
      </c>
      <c r="I7" s="18"/>
      <c r="K7" s="14"/>
      <c r="L7" s="68" t="s">
        <v>17</v>
      </c>
      <c r="M7" s="19"/>
      <c r="N7" s="19"/>
      <c r="O7" s="19"/>
      <c r="P7" s="68" t="s">
        <v>18</v>
      </c>
      <c r="S7" s="18"/>
    </row>
    <row r="8" spans="1:19" ht="42" customHeight="1" thickBot="1" x14ac:dyDescent="0.5">
      <c r="A8" s="14"/>
      <c r="B8" s="32" t="str">
        <f ca="1">IF(COUNTIF(Protokoll!$AG$7:$AG$29,A2)=0,"",IF(OFFSET(Protokoll!$J$6,MATCH(A2,Protokoll!$AG$7:$AG$29,0),)&gt;0,OFFSET(Protokoll!$J$6,MATCH(A2,Protokoll!$AG$7:$AG$29,0),),""))</f>
        <v/>
      </c>
      <c r="C8" s="26"/>
      <c r="D8" s="28"/>
      <c r="E8" s="29"/>
      <c r="F8" s="32" t="str">
        <f ca="1">IF(COUNTIF(Protokoll!$AG$7:$AG$29,A2)=0,"",IF(OFFSET(Protokoll!$R$6,MATCH(A2,Protokoll!$AG$7:$AG$29,0),)&gt;0,OFFSET(Protokoll!$R$6,MATCH(A2,Protokoll!$AG$7:$AG$29,0),),""))</f>
        <v/>
      </c>
      <c r="G8" s="26"/>
      <c r="H8" s="28"/>
      <c r="I8" s="18"/>
      <c r="K8" s="14"/>
      <c r="L8" s="32" t="str">
        <f ca="1">IF(COUNTIF(Protokoll!$AG$7:$AG$29,K2)=0,"",IF(OFFSET(Protokoll!$J$6,MATCH(K2,Protokoll!$AG$7:$AG$29,0),)&gt;0,OFFSET(Protokoll!$J$6,MATCH(K2,Protokoll!$AG$7:$AG$29,0),),""))</f>
        <v/>
      </c>
      <c r="M8" s="26"/>
      <c r="N8" s="28"/>
      <c r="O8" s="29"/>
      <c r="P8" s="32" t="str">
        <f ca="1">IF(COUNTIF(Protokoll!$AG$7:$AG$29,K2)=0,"",IF(OFFSET(Protokoll!$R$6,MATCH(K2,Protokoll!$AG$7:$AG$29,0),)&gt;0,OFFSET(Protokoll!$R$6,MATCH(K2,Protokoll!$AG$7:$AG$29,0),),""))</f>
        <v/>
      </c>
      <c r="Q8" s="26"/>
      <c r="R8" s="28"/>
      <c r="S8" s="18"/>
    </row>
    <row r="9" spans="1:19" ht="42" customHeight="1" thickBot="1" x14ac:dyDescent="0.3">
      <c r="A9" s="14"/>
      <c r="B9" s="20"/>
      <c r="C9" s="20"/>
      <c r="D9" s="21" t="s">
        <v>1</v>
      </c>
      <c r="E9" s="20"/>
      <c r="F9" s="20"/>
      <c r="G9" s="20"/>
      <c r="H9" s="21" t="s">
        <v>1</v>
      </c>
      <c r="I9" s="18"/>
      <c r="K9" s="14"/>
      <c r="L9" s="20"/>
      <c r="M9" s="20"/>
      <c r="N9" s="21" t="s">
        <v>1</v>
      </c>
      <c r="O9" s="20"/>
      <c r="P9" s="20"/>
      <c r="Q9" s="20"/>
      <c r="R9" s="21" t="s">
        <v>1</v>
      </c>
      <c r="S9" s="18"/>
    </row>
    <row r="10" spans="1:19" ht="9.75" customHeight="1" x14ac:dyDescent="0.25">
      <c r="A10" s="22"/>
      <c r="B10" s="8"/>
      <c r="C10" s="8"/>
      <c r="D10" s="8"/>
      <c r="E10" s="8"/>
      <c r="F10" s="8"/>
      <c r="G10" s="8"/>
      <c r="H10" s="8"/>
      <c r="I10" s="23"/>
      <c r="K10" s="22"/>
      <c r="L10" s="8"/>
      <c r="M10" s="8"/>
      <c r="N10" s="8"/>
      <c r="O10" s="8"/>
      <c r="P10" s="8"/>
      <c r="Q10" s="8"/>
      <c r="R10" s="8"/>
      <c r="S10" s="23"/>
    </row>
    <row r="11" spans="1:19" ht="15" customHeight="1" x14ac:dyDescent="0.25"/>
    <row r="12" spans="1:19" ht="9.75" customHeight="1" thickBot="1" x14ac:dyDescent="0.3">
      <c r="A12" s="11"/>
      <c r="B12" s="12"/>
      <c r="C12" s="12"/>
      <c r="D12" s="12"/>
      <c r="E12" s="12"/>
      <c r="F12" s="12"/>
      <c r="G12" s="12"/>
      <c r="H12" s="12"/>
      <c r="I12" s="13"/>
      <c r="K12" s="11"/>
      <c r="L12" s="12"/>
      <c r="M12" s="12"/>
      <c r="N12" s="12"/>
      <c r="O12" s="12"/>
      <c r="P12" s="12"/>
      <c r="Q12" s="12"/>
      <c r="R12" s="12"/>
      <c r="S12" s="13"/>
    </row>
    <row r="13" spans="1:19" ht="28.5" customHeight="1" thickBot="1" x14ac:dyDescent="0.45">
      <c r="A13" s="126">
        <f>+A2+2</f>
        <v>3</v>
      </c>
      <c r="B13" s="15" t="s">
        <v>21</v>
      </c>
      <c r="C13" s="16"/>
      <c r="D13" s="16"/>
      <c r="E13" s="16"/>
      <c r="F13" s="17"/>
      <c r="G13" s="16" t="s">
        <v>30</v>
      </c>
      <c r="H13" s="121" t="str">
        <f>IF(COUNTIF(Protokoll!$AG$7:$AG$29,A13)=1,INDEX(Protokoll!$A$7:$A$29,MATCH(A13,Protokoll!$AG$7:$AG$29,0)),"")</f>
        <v/>
      </c>
      <c r="I13" s="18"/>
      <c r="K13" s="126">
        <f>+K2+2</f>
        <v>4</v>
      </c>
      <c r="L13" s="15" t="s">
        <v>21</v>
      </c>
      <c r="M13" s="16"/>
      <c r="N13" s="16"/>
      <c r="O13" s="16"/>
      <c r="P13" s="17"/>
      <c r="Q13" s="16" t="s">
        <v>30</v>
      </c>
      <c r="R13" s="121" t="str">
        <f>IF(COUNTIF(Protokoll!$AG$7:$AG$29,K13)=1,INDEX(Protokoll!$A$7:$A$29,MATCH(K13,Protokoll!$AG$7:$AG$29,0)),"")</f>
        <v/>
      </c>
      <c r="S13" s="18"/>
    </row>
    <row r="14" spans="1:19" ht="8.25" customHeight="1" x14ac:dyDescent="0.25">
      <c r="A14" s="14"/>
      <c r="I14" s="18"/>
      <c r="K14" s="14"/>
      <c r="S14" s="18"/>
    </row>
    <row r="15" spans="1:19" ht="35.15" customHeight="1" x14ac:dyDescent="0.45">
      <c r="A15" s="14"/>
      <c r="B15" s="49" t="s">
        <v>4</v>
      </c>
      <c r="C15" s="33" t="str">
        <f ca="1">IF(COUNTIF(Protokoll!$AG$7:$AG$29,A13)=0,"",OFFSET(Protokoll!$B$6,MATCH(A13,Protokoll!$AG$7:$AG$29,0),))</f>
        <v/>
      </c>
      <c r="D15" s="25"/>
      <c r="F15" s="49" t="s">
        <v>9</v>
      </c>
      <c r="G15" s="33" t="str">
        <f ca="1">IF(COUNTIF(Protokoll!$AG$7:$AG$29,A13)=0,"",OFFSET(Protokoll!$C$6,MATCH(A13,Protokoll!$AG$7:$AG$29,0),))</f>
        <v/>
      </c>
      <c r="H15" s="25"/>
      <c r="I15" s="18"/>
      <c r="K15" s="14"/>
      <c r="L15" s="49" t="s">
        <v>4</v>
      </c>
      <c r="M15" s="33" t="str">
        <f ca="1">IF(COUNTIF(Protokoll!$AG$7:$AG$29,K13)=0,"",OFFSET(Protokoll!$B$6,MATCH(K13,Protokoll!$AG$7:$AG$29,0),))</f>
        <v/>
      </c>
      <c r="N15" s="25"/>
      <c r="P15" s="49" t="s">
        <v>9</v>
      </c>
      <c r="Q15" s="33" t="str">
        <f ca="1">IF(COUNTIF(Protokoll!$AG$7:$AG$29,K13)=0,"",OFFSET(Protokoll!$C$6,MATCH(K13,Protokoll!$AG$7:$AG$29,0),))</f>
        <v/>
      </c>
      <c r="R15" s="25"/>
      <c r="S15" s="18"/>
    </row>
    <row r="16" spans="1:19" ht="35.15" customHeight="1" x14ac:dyDescent="0.45">
      <c r="A16" s="14"/>
      <c r="B16" s="49" t="s">
        <v>3</v>
      </c>
      <c r="C16" s="24" t="str">
        <f ca="1">IF(COUNTIF(Protokoll!$AG$7:$AG$29,A13)=0,"",OFFSET(Protokoll!$D$6,MATCH(A13,Protokoll!$AG$7:$AG$29,0),))</f>
        <v/>
      </c>
      <c r="D16" s="31"/>
      <c r="F16" s="49" t="s">
        <v>11</v>
      </c>
      <c r="G16" s="34" t="str">
        <f ca="1">IF(COUNTIF(Protokoll!$AG$7:$AG$29,A13)=0,"",IF(OFFSET(Protokoll!$G$6,MATCH(A13,Protokoll!$AG$7:$AG$29,0),)&gt;0,OFFSET(Protokoll!$G$6,MATCH(A13,Protokoll!$AG$7:$AG$29,0),),""))</f>
        <v/>
      </c>
      <c r="H16" s="35"/>
      <c r="I16" s="18"/>
      <c r="K16" s="14"/>
      <c r="L16" s="49" t="s">
        <v>3</v>
      </c>
      <c r="M16" s="24" t="str">
        <f ca="1">IF(COUNTIF(Protokoll!$AG$7:$AG$29,K13)=0,"",OFFSET(Protokoll!$D$6,MATCH(K13,Protokoll!$AG$7:$AG$29,0),))</f>
        <v/>
      </c>
      <c r="N16" s="31"/>
      <c r="P16" s="49" t="s">
        <v>11</v>
      </c>
      <c r="Q16" s="34" t="str">
        <f ca="1">IF(COUNTIF(Protokoll!$AG$7:$AG$29,K13)=0,"",IF(OFFSET(Protokoll!$G$6,MATCH(K13,Protokoll!$AG$7:$AG$29,0),)&gt;0,OFFSET(Protokoll!$G$6,MATCH(K13,Protokoll!$AG$7:$AG$29,0),),""))</f>
        <v/>
      </c>
      <c r="R16" s="35"/>
      <c r="S16" s="18"/>
    </row>
    <row r="17" spans="1:19" ht="34.5" customHeight="1" x14ac:dyDescent="0.45">
      <c r="A17" s="14"/>
      <c r="B17" s="49" t="s">
        <v>10</v>
      </c>
      <c r="C17" s="30" t="str">
        <f ca="1">IF(COUNTIF(Protokoll!$AG$7:$AG$29,A13)=0,"",OFFSET(Protokoll!$F$6,MATCH(A13,Protokoll!$AG$7:$AG$29,0),))</f>
        <v/>
      </c>
      <c r="D17" s="25"/>
      <c r="F17" s="49" t="s">
        <v>12</v>
      </c>
      <c r="G17" s="120" t="str">
        <f ca="1">IF(COUNTIF(Protokoll!$AG$7:$AG$29,A13)=0,"",OFFSET(Protokoll!$H$6,MATCH(A13,Protokoll!$AG$7:$AG$29,0),))</f>
        <v/>
      </c>
      <c r="H17" s="27"/>
      <c r="I17" s="18"/>
      <c r="K17" s="14"/>
      <c r="L17" s="49" t="s">
        <v>10</v>
      </c>
      <c r="M17" s="30" t="str">
        <f ca="1">IF(COUNTIF(Protokoll!$AG$7:$AG$29,K13)=0,"",OFFSET(Protokoll!$F$6,MATCH(K13,Protokoll!$AG$7:$AG$29,0),))</f>
        <v/>
      </c>
      <c r="N17" s="25"/>
      <c r="P17" s="49" t="s">
        <v>12</v>
      </c>
      <c r="Q17" s="120" t="str">
        <f ca="1">IF(COUNTIF(Protokoll!$AG$7:$AG$29,K13)=0,"",OFFSET(Protokoll!$H$6,MATCH(K13,Protokoll!$AG$7:$AG$29,0),))</f>
        <v/>
      </c>
      <c r="R17" s="27"/>
      <c r="S17" s="18"/>
    </row>
    <row r="18" spans="1:19" ht="27" customHeight="1" x14ac:dyDescent="0.35">
      <c r="A18" s="14"/>
      <c r="B18" s="68" t="s">
        <v>17</v>
      </c>
      <c r="C18" s="19"/>
      <c r="D18" s="19"/>
      <c r="E18" s="19"/>
      <c r="F18" s="68" t="s">
        <v>18</v>
      </c>
      <c r="I18" s="18"/>
      <c r="K18" s="14"/>
      <c r="L18" s="68" t="s">
        <v>17</v>
      </c>
      <c r="M18" s="19"/>
      <c r="N18" s="19"/>
      <c r="O18" s="19"/>
      <c r="P18" s="68" t="s">
        <v>18</v>
      </c>
      <c r="S18" s="18"/>
    </row>
    <row r="19" spans="1:19" ht="42" customHeight="1" thickBot="1" x14ac:dyDescent="0.5">
      <c r="A19" s="14"/>
      <c r="B19" s="32" t="str">
        <f ca="1">IF(COUNTIF(Protokoll!$AG$7:$AG$29,A13)=0,"",IF(OFFSET(Protokoll!$J$6,MATCH(A13,Protokoll!$AG$7:$AG$29,0),)&gt;0,OFFSET(Protokoll!$J$6,MATCH(A13,Protokoll!$AG$7:$AG$29,0),),""))</f>
        <v/>
      </c>
      <c r="C19" s="26"/>
      <c r="D19" s="28"/>
      <c r="E19" s="29"/>
      <c r="F19" s="32" t="str">
        <f ca="1">IF(COUNTIF(Protokoll!$AG$7:$AG$29,A13)=0,"",IF(OFFSET(Protokoll!$R$6,MATCH(A13,Protokoll!$AG$7:$AG$29,0),)&gt;0,OFFSET(Protokoll!$R$6,MATCH(A13,Protokoll!$AG$7:$AG$29,0),),""))</f>
        <v/>
      </c>
      <c r="G19" s="26"/>
      <c r="H19" s="28"/>
      <c r="I19" s="18"/>
      <c r="K19" s="14"/>
      <c r="L19" s="32" t="str">
        <f ca="1">IF(COUNTIF(Protokoll!$AG$7:$AG$29,K13)=0,"",IF(OFFSET(Protokoll!$J$6,MATCH(K13,Protokoll!$AG$7:$AG$29,0),)&gt;0,OFFSET(Protokoll!$J$6,MATCH(K13,Protokoll!$AG$7:$AG$29,0),),""))</f>
        <v/>
      </c>
      <c r="M19" s="26"/>
      <c r="N19" s="28"/>
      <c r="O19" s="29"/>
      <c r="P19" s="32" t="str">
        <f ca="1">IF(COUNTIF(Protokoll!$AG$7:$AG$29,K13)=0,"",IF(OFFSET(Protokoll!$R$6,MATCH(K13,Protokoll!$AG$7:$AG$29,0),)&gt;0,OFFSET(Protokoll!$R$6,MATCH(K13,Protokoll!$AG$7:$AG$29,0),),""))</f>
        <v/>
      </c>
      <c r="Q19" s="26"/>
      <c r="R19" s="28"/>
      <c r="S19" s="18"/>
    </row>
    <row r="20" spans="1:19" ht="42" customHeight="1" thickBot="1" x14ac:dyDescent="0.3">
      <c r="A20" s="14"/>
      <c r="B20" s="20"/>
      <c r="C20" s="20"/>
      <c r="D20" s="21" t="s">
        <v>1</v>
      </c>
      <c r="E20" s="20"/>
      <c r="F20" s="20"/>
      <c r="G20" s="20"/>
      <c r="H20" s="21" t="s">
        <v>1</v>
      </c>
      <c r="I20" s="18"/>
      <c r="K20" s="14"/>
      <c r="L20" s="20"/>
      <c r="M20" s="20"/>
      <c r="N20" s="21" t="s">
        <v>1</v>
      </c>
      <c r="O20" s="20"/>
      <c r="P20" s="20"/>
      <c r="Q20" s="20"/>
      <c r="R20" s="21" t="s">
        <v>1</v>
      </c>
      <c r="S20" s="18"/>
    </row>
    <row r="21" spans="1:19" ht="9.75" customHeight="1" x14ac:dyDescent="0.25">
      <c r="A21" s="22"/>
      <c r="B21" s="8"/>
      <c r="C21" s="8"/>
      <c r="D21" s="8"/>
      <c r="E21" s="8"/>
      <c r="F21" s="8"/>
      <c r="G21" s="8"/>
      <c r="H21" s="8"/>
      <c r="I21" s="23"/>
      <c r="K21" s="22"/>
      <c r="L21" s="8"/>
      <c r="M21" s="8"/>
      <c r="N21" s="8"/>
      <c r="O21" s="8"/>
      <c r="P21" s="8"/>
      <c r="Q21" s="8"/>
      <c r="R21" s="8"/>
      <c r="S21" s="23"/>
    </row>
    <row r="22" spans="1:19" ht="4.5" customHeight="1" x14ac:dyDescent="0.25"/>
    <row r="23" spans="1:19" ht="9.75" customHeight="1" thickBot="1" x14ac:dyDescent="0.3">
      <c r="A23" s="11"/>
      <c r="B23" s="12"/>
      <c r="C23" s="12"/>
      <c r="D23" s="12"/>
      <c r="E23" s="12"/>
      <c r="F23" s="12"/>
      <c r="G23" s="12"/>
      <c r="H23" s="12"/>
      <c r="I23" s="13"/>
      <c r="K23" s="11"/>
      <c r="L23" s="12"/>
      <c r="M23" s="12"/>
      <c r="N23" s="12"/>
      <c r="O23" s="12"/>
      <c r="P23" s="12"/>
      <c r="Q23" s="12"/>
      <c r="R23" s="12"/>
      <c r="S23" s="13"/>
    </row>
    <row r="24" spans="1:19" ht="28.5" customHeight="1" thickBot="1" x14ac:dyDescent="0.45">
      <c r="A24" s="126">
        <f>+A13+2</f>
        <v>5</v>
      </c>
      <c r="B24" s="15" t="s">
        <v>21</v>
      </c>
      <c r="C24" s="16"/>
      <c r="D24" s="16"/>
      <c r="E24" s="16"/>
      <c r="F24" s="17"/>
      <c r="G24" s="16" t="s">
        <v>30</v>
      </c>
      <c r="H24" s="121" t="str">
        <f>IF(COUNTIF(Protokoll!$AG$7:$AG$29,A24)=1,INDEX(Protokoll!$A$7:$A$29,MATCH(A24,Protokoll!$AG$7:$AG$29,0)),"")</f>
        <v/>
      </c>
      <c r="I24" s="18"/>
      <c r="K24" s="126">
        <f>+K13+2</f>
        <v>6</v>
      </c>
      <c r="L24" s="15" t="s">
        <v>21</v>
      </c>
      <c r="M24" s="16"/>
      <c r="N24" s="16"/>
      <c r="O24" s="16"/>
      <c r="P24" s="17"/>
      <c r="Q24" s="16" t="s">
        <v>30</v>
      </c>
      <c r="R24" s="121" t="str">
        <f>IF(COUNTIF(Protokoll!$AG$7:$AG$29,K24)=1,INDEX(Protokoll!$A$7:$A$29,MATCH(K24,Protokoll!$AG$7:$AG$29,0)),"")</f>
        <v/>
      </c>
      <c r="S24" s="18"/>
    </row>
    <row r="25" spans="1:19" ht="8.25" customHeight="1" x14ac:dyDescent="0.25">
      <c r="A25" s="14"/>
      <c r="I25" s="18"/>
      <c r="K25" s="14"/>
      <c r="S25" s="18"/>
    </row>
    <row r="26" spans="1:19" ht="35.15" customHeight="1" x14ac:dyDescent="0.45">
      <c r="A26" s="14"/>
      <c r="B26" s="49" t="s">
        <v>4</v>
      </c>
      <c r="C26" s="33" t="str">
        <f ca="1">IF(COUNTIF(Protokoll!$AG$7:$AG$29,A24)=0,"",OFFSET(Protokoll!$B$6,MATCH(A24,Protokoll!$AG$7:$AG$29,0),))</f>
        <v/>
      </c>
      <c r="D26" s="25"/>
      <c r="F26" s="49" t="s">
        <v>9</v>
      </c>
      <c r="G26" s="33" t="str">
        <f ca="1">IF(COUNTIF(Protokoll!$AG$7:$AG$29,A24)=0,"",OFFSET(Protokoll!$C$6,MATCH(A24,Protokoll!$AG$7:$AG$29,0),))</f>
        <v/>
      </c>
      <c r="H26" s="25"/>
      <c r="I26" s="18"/>
      <c r="K26" s="14"/>
      <c r="L26" s="49" t="s">
        <v>4</v>
      </c>
      <c r="M26" s="33" t="str">
        <f ca="1">IF(COUNTIF(Protokoll!$AG$7:$AG$29,K24)=0,"",OFFSET(Protokoll!$B$6,MATCH(K24,Protokoll!$AG$7:$AG$29,0),))</f>
        <v/>
      </c>
      <c r="N26" s="25"/>
      <c r="P26" s="49" t="s">
        <v>9</v>
      </c>
      <c r="Q26" s="33" t="str">
        <f ca="1">IF(COUNTIF(Protokoll!$AG$7:$AG$29,K24)=0,"",OFFSET(Protokoll!$C$6,MATCH(K24,Protokoll!$AG$7:$AG$29,0),))</f>
        <v/>
      </c>
      <c r="R26" s="25"/>
      <c r="S26" s="18"/>
    </row>
    <row r="27" spans="1:19" ht="35.15" customHeight="1" x14ac:dyDescent="0.45">
      <c r="A27" s="14"/>
      <c r="B27" s="49" t="s">
        <v>3</v>
      </c>
      <c r="C27" s="24" t="str">
        <f ca="1">IF(COUNTIF(Protokoll!$AG$7:$AG$29,A24)=0,"",OFFSET(Protokoll!$D$6,MATCH(A24,Protokoll!$AG$7:$AG$29,0),))</f>
        <v/>
      </c>
      <c r="D27" s="31"/>
      <c r="F27" s="49" t="s">
        <v>11</v>
      </c>
      <c r="G27" s="34" t="str">
        <f ca="1">IF(COUNTIF(Protokoll!$AG$7:$AG$29,A24)=0,"",IF(OFFSET(Protokoll!$G$6,MATCH(A24,Protokoll!$AG$7:$AG$29,0),)&gt;0,OFFSET(Protokoll!$G$6,MATCH(A24,Protokoll!$AG$7:$AG$29,0),),""))</f>
        <v/>
      </c>
      <c r="H27" s="35"/>
      <c r="I27" s="18"/>
      <c r="K27" s="14"/>
      <c r="L27" s="49" t="s">
        <v>3</v>
      </c>
      <c r="M27" s="24" t="str">
        <f ca="1">IF(COUNTIF(Protokoll!$AG$7:$AG$29,K24)=0,"",OFFSET(Protokoll!$D$6,MATCH(K24,Protokoll!$AG$7:$AG$29,0),))</f>
        <v/>
      </c>
      <c r="N27" s="31"/>
      <c r="P27" s="49" t="s">
        <v>11</v>
      </c>
      <c r="Q27" s="34" t="str">
        <f ca="1">IF(COUNTIF(Protokoll!$AG$7:$AG$29,K24)=0,"",IF(OFFSET(Protokoll!$G$6,MATCH(K24,Protokoll!$AG$7:$AG$29,0),)&gt;0,OFFSET(Protokoll!$G$6,MATCH(K24,Protokoll!$AG$7:$AG$29,0),),""))</f>
        <v/>
      </c>
      <c r="R27" s="35"/>
      <c r="S27" s="18"/>
    </row>
    <row r="28" spans="1:19" ht="34.5" customHeight="1" x14ac:dyDescent="0.45">
      <c r="A28" s="14"/>
      <c r="B28" s="49" t="s">
        <v>10</v>
      </c>
      <c r="C28" s="30" t="str">
        <f ca="1">IF(COUNTIF(Protokoll!$AG$7:$AG$29,A24)=0,"",OFFSET(Protokoll!$F$6,MATCH(A24,Protokoll!$AG$7:$AG$29,0),))</f>
        <v/>
      </c>
      <c r="D28" s="25"/>
      <c r="F28" s="49" t="s">
        <v>12</v>
      </c>
      <c r="G28" s="120" t="str">
        <f ca="1">IF(COUNTIF(Protokoll!$AG$7:$AG$29,A24)=0,"",OFFSET(Protokoll!$H$6,MATCH(A24,Protokoll!$AG$7:$AG$29,0),))</f>
        <v/>
      </c>
      <c r="H28" s="27"/>
      <c r="I28" s="18"/>
      <c r="K28" s="14"/>
      <c r="L28" s="49" t="s">
        <v>10</v>
      </c>
      <c r="M28" s="30" t="str">
        <f ca="1">IF(COUNTIF(Protokoll!$AG$7:$AG$29,K24)=0,"",OFFSET(Protokoll!$F$6,MATCH(K24,Protokoll!$AG$7:$AG$29,0),))</f>
        <v/>
      </c>
      <c r="N28" s="25"/>
      <c r="P28" s="49" t="s">
        <v>12</v>
      </c>
      <c r="Q28" s="120" t="str">
        <f ca="1">IF(COUNTIF(Protokoll!$AG$7:$AG$29,K24)=0,"",OFFSET(Protokoll!$H$6,MATCH(K24,Protokoll!$AG$7:$AG$29,0),))</f>
        <v/>
      </c>
      <c r="R28" s="27"/>
      <c r="S28" s="18"/>
    </row>
    <row r="29" spans="1:19" s="70" customFormat="1" ht="32.25" customHeight="1" x14ac:dyDescent="0.35">
      <c r="A29" s="14"/>
      <c r="B29" s="68" t="s">
        <v>17</v>
      </c>
      <c r="C29" s="19"/>
      <c r="D29" s="19"/>
      <c r="E29" s="19"/>
      <c r="F29" s="68" t="s">
        <v>18</v>
      </c>
      <c r="G29"/>
      <c r="H29"/>
      <c r="I29" s="18"/>
      <c r="J29"/>
      <c r="K29" s="14"/>
      <c r="L29" s="68" t="s">
        <v>17</v>
      </c>
      <c r="M29" s="19"/>
      <c r="N29" s="19"/>
      <c r="O29" s="19"/>
      <c r="P29" s="68" t="s">
        <v>18</v>
      </c>
      <c r="Q29"/>
      <c r="R29"/>
      <c r="S29" s="69"/>
    </row>
    <row r="30" spans="1:19" ht="42" customHeight="1" thickBot="1" x14ac:dyDescent="0.5">
      <c r="A30" s="14"/>
      <c r="B30" s="32" t="str">
        <f ca="1">IF(COUNTIF(Protokoll!$AG$7:$AG$29,A24)=0,"",IF(OFFSET(Protokoll!$J$6,MATCH(A24,Protokoll!$AG$7:$AG$29,0),)&gt;0,OFFSET(Protokoll!$J$6,MATCH(A24,Protokoll!$AG$7:$AG$29,0),),""))</f>
        <v/>
      </c>
      <c r="C30" s="26"/>
      <c r="D30" s="28"/>
      <c r="E30" s="29"/>
      <c r="F30" s="32" t="str">
        <f ca="1">IF(COUNTIF(Protokoll!$AG$7:$AG$29,A24)=0,"",IF(OFFSET(Protokoll!$R$6,MATCH(A24,Protokoll!$AG$7:$AG$29,0),)&gt;0,OFFSET(Protokoll!$R$6,MATCH(A24,Protokoll!$AG$7:$AG$29,0),),""))</f>
        <v/>
      </c>
      <c r="G30" s="26"/>
      <c r="H30" s="28"/>
      <c r="I30" s="18"/>
      <c r="K30" s="14"/>
      <c r="L30" s="32" t="str">
        <f ca="1">IF(COUNTIF(Protokoll!$AG$7:$AG$29,K24)=0,"",IF(OFFSET(Protokoll!$J$6,MATCH(K24,Protokoll!$AG$7:$AG$29,0),)&gt;0,OFFSET(Protokoll!$J$6,MATCH(K24,Protokoll!$AG$7:$AG$29,0),),""))</f>
        <v/>
      </c>
      <c r="M30" s="26"/>
      <c r="N30" s="28"/>
      <c r="O30" s="29"/>
      <c r="P30" s="32" t="str">
        <f ca="1">IF(COUNTIF(Protokoll!$AG$7:$AG$29,K24)=0,"",IF(OFFSET(Protokoll!$R$6,MATCH(K24,Protokoll!$AG$7:$AG$29,0),)&gt;0,OFFSET(Protokoll!$R$6,MATCH(K24,Protokoll!$AG$7:$AG$29,0),),""))</f>
        <v/>
      </c>
      <c r="Q30" s="26"/>
      <c r="R30" s="28"/>
      <c r="S30" s="18"/>
    </row>
    <row r="31" spans="1:19" ht="42" customHeight="1" thickBot="1" x14ac:dyDescent="0.3">
      <c r="A31" s="14"/>
      <c r="B31" s="20"/>
      <c r="C31" s="20"/>
      <c r="D31" s="21" t="s">
        <v>1</v>
      </c>
      <c r="E31" s="20"/>
      <c r="F31" s="20"/>
      <c r="G31" s="20"/>
      <c r="H31" s="21" t="s">
        <v>1</v>
      </c>
      <c r="I31" s="18"/>
      <c r="K31" s="14"/>
      <c r="L31" s="20"/>
      <c r="M31" s="20"/>
      <c r="N31" s="21" t="s">
        <v>1</v>
      </c>
      <c r="O31" s="20"/>
      <c r="P31" s="20"/>
      <c r="Q31" s="20"/>
      <c r="R31" s="21" t="s">
        <v>1</v>
      </c>
      <c r="S31" s="18"/>
    </row>
    <row r="32" spans="1:19" ht="9.75" customHeight="1" x14ac:dyDescent="0.25">
      <c r="A32" s="22"/>
      <c r="B32" s="8"/>
      <c r="C32" s="8"/>
      <c r="D32" s="8"/>
      <c r="E32" s="8"/>
      <c r="F32" s="8"/>
      <c r="G32" s="8"/>
      <c r="H32" s="8"/>
      <c r="I32" s="23"/>
      <c r="K32" s="22"/>
      <c r="L32" s="8"/>
      <c r="M32" s="8"/>
      <c r="N32" s="8"/>
      <c r="O32" s="8"/>
      <c r="P32" s="8"/>
      <c r="Q32" s="8"/>
      <c r="R32" s="8"/>
      <c r="S32" s="23"/>
    </row>
    <row r="33" spans="1:19" ht="9.75" customHeight="1" x14ac:dyDescent="0.25"/>
    <row r="34" spans="1:19" ht="9.75" customHeight="1" thickBot="1" x14ac:dyDescent="0.3">
      <c r="A34" s="11"/>
      <c r="B34" s="12"/>
      <c r="C34" s="12"/>
      <c r="D34" s="12"/>
      <c r="E34" s="12"/>
      <c r="F34" s="12"/>
      <c r="G34" s="12"/>
      <c r="H34" s="12"/>
      <c r="I34" s="13"/>
      <c r="K34" s="11"/>
      <c r="L34" s="12"/>
      <c r="M34" s="12"/>
      <c r="N34" s="12"/>
      <c r="O34" s="12"/>
      <c r="P34" s="12"/>
      <c r="Q34" s="12"/>
      <c r="R34" s="12"/>
      <c r="S34" s="13"/>
    </row>
    <row r="35" spans="1:19" ht="28.5" customHeight="1" thickBot="1" x14ac:dyDescent="0.45">
      <c r="A35" s="126">
        <f>+A24+2</f>
        <v>7</v>
      </c>
      <c r="B35" s="15" t="s">
        <v>21</v>
      </c>
      <c r="C35" s="16"/>
      <c r="D35" s="16"/>
      <c r="E35" s="16"/>
      <c r="F35" s="17"/>
      <c r="G35" s="16" t="s">
        <v>30</v>
      </c>
      <c r="H35" s="121" t="str">
        <f>IF(COUNTIF(Protokoll!$AG$7:$AG$29,A35)=1,INDEX(Protokoll!$A$7:$A$29,MATCH(A35,Protokoll!$AG$7:$AG$29,0)),"")</f>
        <v/>
      </c>
      <c r="I35" s="18"/>
      <c r="K35" s="126">
        <f>+K24+2</f>
        <v>8</v>
      </c>
      <c r="L35" s="15" t="s">
        <v>21</v>
      </c>
      <c r="M35" s="16"/>
      <c r="N35" s="16"/>
      <c r="O35" s="16"/>
      <c r="P35" s="17"/>
      <c r="Q35" s="16" t="s">
        <v>30</v>
      </c>
      <c r="R35" s="121" t="str">
        <f>IF(COUNTIF(Protokoll!$AG$7:$AG$29,K35)=1,INDEX(Protokoll!$A$7:$A$29,MATCH(K35,Protokoll!$AG$7:$AG$29,0)),"")</f>
        <v/>
      </c>
      <c r="S35" s="18"/>
    </row>
    <row r="36" spans="1:19" ht="8.25" customHeight="1" x14ac:dyDescent="0.25">
      <c r="A36" s="14"/>
      <c r="I36" s="18"/>
      <c r="K36" s="14"/>
      <c r="S36" s="18"/>
    </row>
    <row r="37" spans="1:19" ht="35.15" customHeight="1" x14ac:dyDescent="0.45">
      <c r="A37" s="14"/>
      <c r="B37" s="49" t="s">
        <v>4</v>
      </c>
      <c r="C37" s="33" t="str">
        <f ca="1">IF(COUNTIF(Protokoll!$AG$7:$AG$29,A35)=0,"",OFFSET(Protokoll!$B$6,MATCH(A35,Protokoll!$AG$7:$AG$29,0),))</f>
        <v/>
      </c>
      <c r="D37" s="25"/>
      <c r="F37" s="49" t="s">
        <v>9</v>
      </c>
      <c r="G37" s="33" t="str">
        <f ca="1">IF(COUNTIF(Protokoll!$AG$7:$AG$29,A35)=0,"",OFFSET(Protokoll!$C$6,MATCH(A35,Protokoll!$AG$7:$AG$29,0),))</f>
        <v/>
      </c>
      <c r="H37" s="25"/>
      <c r="I37" s="18"/>
      <c r="K37" s="14"/>
      <c r="L37" s="49" t="s">
        <v>4</v>
      </c>
      <c r="M37" s="33" t="str">
        <f ca="1">IF(COUNTIF(Protokoll!$AG$7:$AG$29,K35)=0,"",OFFSET(Protokoll!$B$6,MATCH(K35,Protokoll!$AG$7:$AG$29,0),))</f>
        <v/>
      </c>
      <c r="N37" s="25"/>
      <c r="P37" s="49" t="s">
        <v>9</v>
      </c>
      <c r="Q37" s="33" t="str">
        <f ca="1">IF(COUNTIF(Protokoll!$AG$7:$AG$29,K35)=0,"",OFFSET(Protokoll!$C$6,MATCH(K35,Protokoll!$AG$7:$AG$29,0),))</f>
        <v/>
      </c>
      <c r="R37" s="25"/>
      <c r="S37" s="18"/>
    </row>
    <row r="38" spans="1:19" ht="35.15" customHeight="1" x14ac:dyDescent="0.45">
      <c r="A38" s="14"/>
      <c r="B38" s="49" t="s">
        <v>3</v>
      </c>
      <c r="C38" s="24" t="str">
        <f ca="1">IF(COUNTIF(Protokoll!$AG$7:$AG$29,A35)=0,"",OFFSET(Protokoll!$D$6,MATCH(A35,Protokoll!$AG$7:$AG$29,0),))</f>
        <v/>
      </c>
      <c r="D38" s="31"/>
      <c r="F38" s="49" t="s">
        <v>11</v>
      </c>
      <c r="G38" s="34" t="str">
        <f ca="1">IF(COUNTIF(Protokoll!$AG$7:$AG$29,A35)=0,"",IF(OFFSET(Protokoll!$G$6,MATCH(A35,Protokoll!$AG$7:$AG$29,0),)&gt;0,OFFSET(Protokoll!$G$6,MATCH(A35,Protokoll!$AG$7:$AG$29,0),),""))</f>
        <v/>
      </c>
      <c r="H38" s="35"/>
      <c r="I38" s="18"/>
      <c r="K38" s="14"/>
      <c r="L38" s="49" t="s">
        <v>3</v>
      </c>
      <c r="M38" s="24" t="str">
        <f ca="1">IF(COUNTIF(Protokoll!$AG$7:$AG$29,K35)=0,"",OFFSET(Protokoll!$D$6,MATCH(K35,Protokoll!$AG$7:$AG$29,0),))</f>
        <v/>
      </c>
      <c r="N38" s="31"/>
      <c r="P38" s="49" t="s">
        <v>11</v>
      </c>
      <c r="Q38" s="34" t="str">
        <f ca="1">IF(COUNTIF(Protokoll!$AG$7:$AG$29,K35)=0,"",IF(OFFSET(Protokoll!$G$6,MATCH(K35,Protokoll!$AG$7:$AG$29,0),)&gt;0,OFFSET(Protokoll!$G$6,MATCH(K35,Protokoll!$AG$7:$AG$29,0),),""))</f>
        <v/>
      </c>
      <c r="R38" s="35"/>
      <c r="S38" s="18"/>
    </row>
    <row r="39" spans="1:19" ht="34.5" customHeight="1" x14ac:dyDescent="0.45">
      <c r="A39" s="14"/>
      <c r="B39" s="49" t="s">
        <v>10</v>
      </c>
      <c r="C39" s="30" t="str">
        <f ca="1">IF(COUNTIF(Protokoll!$AG$7:$AG$29,A35)=0,"",OFFSET(Protokoll!$F$6,MATCH(A35,Protokoll!$AG$7:$AG$29,0),))</f>
        <v/>
      </c>
      <c r="D39" s="25"/>
      <c r="F39" s="49" t="s">
        <v>12</v>
      </c>
      <c r="G39" s="120" t="str">
        <f ca="1">IF(COUNTIF(Protokoll!$AG$7:$AG$29,A35)=0,"",OFFSET(Protokoll!$H$6,MATCH(A35,Protokoll!$AG$7:$AG$29,0),))</f>
        <v/>
      </c>
      <c r="H39" s="27"/>
      <c r="I39" s="18"/>
      <c r="K39" s="14"/>
      <c r="L39" s="49" t="s">
        <v>10</v>
      </c>
      <c r="M39" s="30" t="str">
        <f ca="1">IF(COUNTIF(Protokoll!$AG$7:$AG$29,K35)=0,"",OFFSET(Protokoll!$F$6,MATCH(K35,Protokoll!$AG$7:$AG$29,0),))</f>
        <v/>
      </c>
      <c r="N39" s="25"/>
      <c r="P39" s="49" t="s">
        <v>12</v>
      </c>
      <c r="Q39" s="120" t="str">
        <f ca="1">IF(COUNTIF(Protokoll!$AG$7:$AG$29,K35)=0,"",OFFSET(Protokoll!$H$6,MATCH(K35,Protokoll!$AG$7:$AG$29,0),))</f>
        <v/>
      </c>
      <c r="R39" s="27"/>
      <c r="S39" s="18"/>
    </row>
    <row r="40" spans="1:19" s="70" customFormat="1" ht="32.25" customHeight="1" x14ac:dyDescent="0.35">
      <c r="A40" s="14"/>
      <c r="B40" s="68" t="s">
        <v>17</v>
      </c>
      <c r="C40" s="19"/>
      <c r="D40" s="19"/>
      <c r="E40" s="19"/>
      <c r="F40" s="68" t="s">
        <v>18</v>
      </c>
      <c r="G40"/>
      <c r="H40"/>
      <c r="I40" s="18"/>
      <c r="J40"/>
      <c r="K40" s="14"/>
      <c r="L40" s="68" t="s">
        <v>17</v>
      </c>
      <c r="M40" s="19"/>
      <c r="N40" s="19"/>
      <c r="O40" s="19"/>
      <c r="P40" s="68" t="s">
        <v>18</v>
      </c>
      <c r="Q40"/>
      <c r="R40"/>
      <c r="S40" s="69"/>
    </row>
    <row r="41" spans="1:19" ht="42" customHeight="1" thickBot="1" x14ac:dyDescent="0.5">
      <c r="A41" s="14"/>
      <c r="B41" s="32" t="str">
        <f ca="1">IF(COUNTIF(Protokoll!$AG$7:$AG$29,A35)=0,"",IF(OFFSET(Protokoll!$J$6,MATCH(A35,Protokoll!$AG$7:$AG$29,0),)&gt;0,OFFSET(Protokoll!$J$6,MATCH(A35,Protokoll!$AG$7:$AG$29,0),),""))</f>
        <v/>
      </c>
      <c r="C41" s="26"/>
      <c r="D41" s="28"/>
      <c r="E41" s="29"/>
      <c r="F41" s="32" t="str">
        <f ca="1">IF(COUNTIF(Protokoll!$AG$7:$AG$29,A35)=0,"",IF(OFFSET(Protokoll!$R$6,MATCH(A35,Protokoll!$AG$7:$AG$29,0),)&gt;0,OFFSET(Protokoll!$R$6,MATCH(A35,Protokoll!$AG$7:$AG$29,0),),""))</f>
        <v/>
      </c>
      <c r="G41" s="26"/>
      <c r="H41" s="28"/>
      <c r="I41" s="18"/>
      <c r="K41" s="14"/>
      <c r="L41" s="32" t="str">
        <f ca="1">IF(COUNTIF(Protokoll!$AG$7:$AG$29,K35)=0,"",IF(OFFSET(Protokoll!$J$6,MATCH(K35,Protokoll!$AG$7:$AG$29,0),)&gt;0,OFFSET(Protokoll!$J$6,MATCH(K35,Protokoll!$AG$7:$AG$29,0),),""))</f>
        <v/>
      </c>
      <c r="M41" s="26"/>
      <c r="N41" s="28"/>
      <c r="O41" s="29"/>
      <c r="P41" s="32" t="str">
        <f ca="1">IF(COUNTIF(Protokoll!$AG$7:$AG$29,K35)=0,"",IF(OFFSET(Protokoll!$R$6,MATCH(K35,Protokoll!$AG$7:$AG$29,0),)&gt;0,OFFSET(Protokoll!$R$6,MATCH(K35,Protokoll!$AG$7:$AG$29,0),),""))</f>
        <v/>
      </c>
      <c r="Q41" s="26"/>
      <c r="R41" s="28"/>
      <c r="S41" s="18"/>
    </row>
    <row r="42" spans="1:19" ht="42" customHeight="1" thickBot="1" x14ac:dyDescent="0.3">
      <c r="A42" s="14"/>
      <c r="B42" s="20"/>
      <c r="C42" s="20"/>
      <c r="D42" s="21" t="s">
        <v>1</v>
      </c>
      <c r="E42" s="20"/>
      <c r="F42" s="20"/>
      <c r="G42" s="20"/>
      <c r="H42" s="21" t="s">
        <v>1</v>
      </c>
      <c r="I42" s="18"/>
      <c r="K42" s="14"/>
      <c r="L42" s="20"/>
      <c r="M42" s="20"/>
      <c r="N42" s="21" t="s">
        <v>1</v>
      </c>
      <c r="O42" s="20"/>
      <c r="P42" s="20"/>
      <c r="Q42" s="20"/>
      <c r="R42" s="21" t="s">
        <v>1</v>
      </c>
      <c r="S42" s="18"/>
    </row>
    <row r="43" spans="1:19" ht="9.75" customHeight="1" x14ac:dyDescent="0.25">
      <c r="A43" s="22"/>
      <c r="B43" s="8"/>
      <c r="C43" s="8"/>
      <c r="D43" s="8"/>
      <c r="E43" s="8"/>
      <c r="F43" s="8"/>
      <c r="G43" s="8"/>
      <c r="H43" s="8"/>
      <c r="I43" s="23"/>
      <c r="K43" s="22"/>
      <c r="L43" s="8"/>
      <c r="M43" s="8"/>
      <c r="N43" s="8"/>
      <c r="O43" s="8"/>
      <c r="P43" s="8"/>
      <c r="Q43" s="8"/>
      <c r="R43" s="8"/>
      <c r="S43" s="23"/>
    </row>
    <row r="44" spans="1:19" ht="4.5" customHeight="1" x14ac:dyDescent="0.25"/>
    <row r="45" spans="1:19" ht="9.75" customHeight="1" thickBot="1" x14ac:dyDescent="0.3">
      <c r="A45" s="11"/>
      <c r="B45" s="12"/>
      <c r="C45" s="12"/>
      <c r="D45" s="12"/>
      <c r="E45" s="12"/>
      <c r="F45" s="12"/>
      <c r="G45" s="12"/>
      <c r="H45" s="12"/>
      <c r="I45" s="13"/>
      <c r="K45" s="11"/>
      <c r="L45" s="12"/>
      <c r="M45" s="12"/>
      <c r="N45" s="12"/>
      <c r="O45" s="12"/>
      <c r="P45" s="12"/>
      <c r="Q45" s="12"/>
      <c r="R45" s="12"/>
      <c r="S45" s="13"/>
    </row>
    <row r="46" spans="1:19" ht="28.5" customHeight="1" thickBot="1" x14ac:dyDescent="0.45">
      <c r="A46" s="126">
        <f>+A35+2</f>
        <v>9</v>
      </c>
      <c r="B46" s="15" t="s">
        <v>21</v>
      </c>
      <c r="C46" s="16"/>
      <c r="D46" s="16"/>
      <c r="E46" s="16"/>
      <c r="F46" s="17"/>
      <c r="G46" s="16" t="s">
        <v>30</v>
      </c>
      <c r="H46" s="121" t="str">
        <f>IF(COUNTIF(Protokoll!$AG$7:$AG$29,A46)=1,INDEX(Protokoll!$A$7:$A$29,MATCH(A46,Protokoll!$AG$7:$AG$29,0)),"")</f>
        <v/>
      </c>
      <c r="I46" s="18"/>
      <c r="K46" s="126">
        <f>+K35+2</f>
        <v>10</v>
      </c>
      <c r="L46" s="15" t="s">
        <v>21</v>
      </c>
      <c r="M46" s="16"/>
      <c r="N46" s="16"/>
      <c r="O46" s="16"/>
      <c r="P46" s="17"/>
      <c r="Q46" s="16" t="s">
        <v>30</v>
      </c>
      <c r="R46" s="121" t="str">
        <f>IF(COUNTIF(Protokoll!$AG$7:$AG$29,K46)=1,INDEX(Protokoll!$A$7:$A$29,MATCH(K46,Protokoll!$AG$7:$AG$29,0)),"")</f>
        <v/>
      </c>
      <c r="S46" s="18"/>
    </row>
    <row r="47" spans="1:19" ht="8.25" customHeight="1" x14ac:dyDescent="0.25">
      <c r="A47" s="14"/>
      <c r="I47" s="18"/>
      <c r="K47" s="14"/>
      <c r="S47" s="18"/>
    </row>
    <row r="48" spans="1:19" ht="35.15" customHeight="1" x14ac:dyDescent="0.45">
      <c r="A48" s="14"/>
      <c r="B48" s="49" t="s">
        <v>4</v>
      </c>
      <c r="C48" s="33" t="str">
        <f ca="1">IF(COUNTIF(Protokoll!$AG$7:$AG$29,A46)=0,"",OFFSET(Protokoll!$B$6,MATCH(A46,Protokoll!$AG$7:$AG$29,0),))</f>
        <v/>
      </c>
      <c r="D48" s="25"/>
      <c r="F48" s="49" t="s">
        <v>9</v>
      </c>
      <c r="G48" s="33" t="str">
        <f ca="1">IF(COUNTIF(Protokoll!$AG$7:$AG$29,A46)=0,"",OFFSET(Protokoll!$C$6,MATCH(A46,Protokoll!$AG$7:$AG$29,0),))</f>
        <v/>
      </c>
      <c r="H48" s="25"/>
      <c r="I48" s="18"/>
      <c r="K48" s="14"/>
      <c r="L48" s="49" t="s">
        <v>4</v>
      </c>
      <c r="M48" s="33" t="str">
        <f ca="1">IF(COUNTIF(Protokoll!$AG$7:$AG$29,K46)=0,"",OFFSET(Protokoll!$B$6,MATCH(K46,Protokoll!$AG$7:$AG$29,0),))</f>
        <v/>
      </c>
      <c r="N48" s="25"/>
      <c r="P48" s="49" t="s">
        <v>9</v>
      </c>
      <c r="Q48" s="33" t="str">
        <f ca="1">IF(COUNTIF(Protokoll!$AG$7:$AG$29,K46)=0,"",OFFSET(Protokoll!$C$6,MATCH(K46,Protokoll!$AG$7:$AG$29,0),))</f>
        <v/>
      </c>
      <c r="R48" s="25"/>
      <c r="S48" s="18"/>
    </row>
    <row r="49" spans="1:19" ht="35.15" customHeight="1" x14ac:dyDescent="0.45">
      <c r="A49" s="14"/>
      <c r="B49" s="49" t="s">
        <v>3</v>
      </c>
      <c r="C49" s="24" t="str">
        <f ca="1">IF(COUNTIF(Protokoll!$AG$7:$AG$29,A46)=0,"",OFFSET(Protokoll!$D$6,MATCH(A46,Protokoll!$AG$7:$AG$29,0),))</f>
        <v/>
      </c>
      <c r="D49" s="31"/>
      <c r="F49" s="49" t="s">
        <v>11</v>
      </c>
      <c r="G49" s="34" t="str">
        <f ca="1">IF(COUNTIF(Protokoll!$AG$7:$AG$29,A46)=0,"",IF(OFFSET(Protokoll!$G$6,MATCH(A46,Protokoll!$AG$7:$AG$29,0),)&gt;0,OFFSET(Protokoll!$G$6,MATCH(A46,Protokoll!$AG$7:$AG$29,0),),""))</f>
        <v/>
      </c>
      <c r="H49" s="35"/>
      <c r="I49" s="18"/>
      <c r="K49" s="14"/>
      <c r="L49" s="49" t="s">
        <v>3</v>
      </c>
      <c r="M49" s="24" t="str">
        <f ca="1">IF(COUNTIF(Protokoll!$AG$7:$AG$29,K46)=0,"",OFFSET(Protokoll!$D$6,MATCH(K46,Protokoll!$AG$7:$AG$29,0),))</f>
        <v/>
      </c>
      <c r="N49" s="31"/>
      <c r="P49" s="49" t="s">
        <v>11</v>
      </c>
      <c r="Q49" s="34" t="str">
        <f ca="1">IF(COUNTIF(Protokoll!$AG$7:$AG$29,K46)=0,"",IF(OFFSET(Protokoll!$G$6,MATCH(K46,Protokoll!$AG$7:$AG$29,0),)&gt;0,OFFSET(Protokoll!$G$6,MATCH(K46,Protokoll!$AG$7:$AG$29,0),),""))</f>
        <v/>
      </c>
      <c r="R49" s="35"/>
      <c r="S49" s="18"/>
    </row>
    <row r="50" spans="1:19" ht="34.5" customHeight="1" x14ac:dyDescent="0.45">
      <c r="A50" s="14"/>
      <c r="B50" s="49" t="s">
        <v>10</v>
      </c>
      <c r="C50" s="30" t="str">
        <f ca="1">IF(COUNTIF(Protokoll!$AG$7:$AG$29,A46)=0,"",OFFSET(Protokoll!$F$6,MATCH(A46,Protokoll!$AG$7:$AG$29,0),))</f>
        <v/>
      </c>
      <c r="D50" s="25"/>
      <c r="F50" s="49" t="s">
        <v>12</v>
      </c>
      <c r="G50" s="120" t="str">
        <f ca="1">IF(COUNTIF(Protokoll!$AG$7:$AG$29,A46)=0,"",OFFSET(Protokoll!$H$6,MATCH(A46,Protokoll!$AG$7:$AG$29,0),))</f>
        <v/>
      </c>
      <c r="H50" s="27"/>
      <c r="I50" s="18"/>
      <c r="K50" s="14"/>
      <c r="L50" s="49" t="s">
        <v>10</v>
      </c>
      <c r="M50" s="30" t="str">
        <f ca="1">IF(COUNTIF(Protokoll!$AG$7:$AG$29,K46)=0,"",OFFSET(Protokoll!$F$6,MATCH(K46,Protokoll!$AG$7:$AG$29,0),))</f>
        <v/>
      </c>
      <c r="N50" s="25"/>
      <c r="P50" s="49" t="s">
        <v>12</v>
      </c>
      <c r="Q50" s="120" t="str">
        <f ca="1">IF(COUNTIF(Protokoll!$AG$7:$AG$29,K46)=0,"",OFFSET(Protokoll!$H$6,MATCH(K46,Protokoll!$AG$7:$AG$29,0),))</f>
        <v/>
      </c>
      <c r="R50" s="27"/>
      <c r="S50" s="18"/>
    </row>
    <row r="51" spans="1:19" s="70" customFormat="1" ht="32.25" customHeight="1" x14ac:dyDescent="0.35">
      <c r="A51" s="14"/>
      <c r="B51" s="68" t="s">
        <v>17</v>
      </c>
      <c r="C51" s="19"/>
      <c r="D51" s="19"/>
      <c r="E51" s="19"/>
      <c r="F51" s="68" t="s">
        <v>18</v>
      </c>
      <c r="G51"/>
      <c r="H51"/>
      <c r="I51" s="18"/>
      <c r="J51"/>
      <c r="K51" s="14"/>
      <c r="L51" s="68" t="s">
        <v>17</v>
      </c>
      <c r="M51" s="19"/>
      <c r="N51" s="19"/>
      <c r="O51" s="19"/>
      <c r="P51" s="68" t="s">
        <v>18</v>
      </c>
      <c r="Q51"/>
      <c r="R51"/>
      <c r="S51" s="69"/>
    </row>
    <row r="52" spans="1:19" ht="42" customHeight="1" thickBot="1" x14ac:dyDescent="0.5">
      <c r="A52" s="14"/>
      <c r="B52" s="32" t="str">
        <f ca="1">IF(COUNTIF(Protokoll!$AG$7:$AG$29,A46)=0,"",IF(OFFSET(Protokoll!$J$6,MATCH(A46,Protokoll!$AG$7:$AG$29,0),)&gt;0,OFFSET(Protokoll!$J$6,MATCH(A46,Protokoll!$AG$7:$AG$29,0),),""))</f>
        <v/>
      </c>
      <c r="C52" s="26"/>
      <c r="D52" s="28"/>
      <c r="E52" s="29"/>
      <c r="F52" s="32" t="str">
        <f ca="1">IF(COUNTIF(Protokoll!$AG$7:$AG$29,A46)=0,"",IF(OFFSET(Protokoll!$R$6,MATCH(A46,Protokoll!$AG$7:$AG$29,0),)&gt;0,OFFSET(Protokoll!$R$6,MATCH(A46,Protokoll!$AG$7:$AG$29,0),),""))</f>
        <v/>
      </c>
      <c r="G52" s="26"/>
      <c r="H52" s="28"/>
      <c r="I52" s="18"/>
      <c r="K52" s="14"/>
      <c r="L52" s="32" t="str">
        <f ca="1">IF(COUNTIF(Protokoll!$AG$7:$AG$29,K46)=0,"",IF(OFFSET(Protokoll!$J$6,MATCH(K46,Protokoll!$AG$7:$AG$29,0),)&gt;0,OFFSET(Protokoll!$J$6,MATCH(K46,Protokoll!$AG$7:$AG$29,0),),""))</f>
        <v/>
      </c>
      <c r="M52" s="26"/>
      <c r="N52" s="28"/>
      <c r="O52" s="29"/>
      <c r="P52" s="32" t="str">
        <f ca="1">IF(COUNTIF(Protokoll!$AG$7:$AG$29,K46)=0,"",IF(OFFSET(Protokoll!$R$6,MATCH(K46,Protokoll!$AG$7:$AG$29,0),)&gt;0,OFFSET(Protokoll!$R$6,MATCH(K46,Protokoll!$AG$7:$AG$29,0),),""))</f>
        <v/>
      </c>
      <c r="Q52" s="26"/>
      <c r="R52" s="28"/>
      <c r="S52" s="18"/>
    </row>
    <row r="53" spans="1:19" ht="42" customHeight="1" thickBot="1" x14ac:dyDescent="0.3">
      <c r="A53" s="14"/>
      <c r="B53" s="20"/>
      <c r="C53" s="20"/>
      <c r="D53" s="21" t="s">
        <v>1</v>
      </c>
      <c r="E53" s="20"/>
      <c r="F53" s="20"/>
      <c r="G53" s="20"/>
      <c r="H53" s="21" t="s">
        <v>1</v>
      </c>
      <c r="I53" s="18"/>
      <c r="K53" s="14"/>
      <c r="L53" s="20"/>
      <c r="M53" s="20"/>
      <c r="N53" s="21" t="s">
        <v>1</v>
      </c>
      <c r="O53" s="20"/>
      <c r="P53" s="20"/>
      <c r="Q53" s="20"/>
      <c r="R53" s="21" t="s">
        <v>1</v>
      </c>
      <c r="S53" s="18"/>
    </row>
    <row r="54" spans="1:19" ht="9.75" customHeight="1" x14ac:dyDescent="0.25">
      <c r="A54" s="22"/>
      <c r="B54" s="8"/>
      <c r="C54" s="8"/>
      <c r="D54" s="8"/>
      <c r="E54" s="8"/>
      <c r="F54" s="8"/>
      <c r="G54" s="8"/>
      <c r="H54" s="8"/>
      <c r="I54" s="23"/>
      <c r="K54" s="22"/>
      <c r="L54" s="8"/>
      <c r="M54" s="8"/>
      <c r="N54" s="8"/>
      <c r="O54" s="8"/>
      <c r="P54" s="8"/>
      <c r="Q54" s="8"/>
      <c r="R54" s="8"/>
      <c r="S54" s="23"/>
    </row>
    <row r="55" spans="1:19" ht="13.5" customHeight="1" x14ac:dyDescent="0.25"/>
    <row r="56" spans="1:19" ht="9.75" customHeight="1" thickBot="1" x14ac:dyDescent="0.3">
      <c r="A56" s="11"/>
      <c r="B56" s="12"/>
      <c r="C56" s="12"/>
      <c r="D56" s="12"/>
      <c r="E56" s="12"/>
      <c r="F56" s="12"/>
      <c r="G56" s="12"/>
      <c r="H56" s="12"/>
      <c r="I56" s="13"/>
      <c r="K56" s="11"/>
      <c r="L56" s="12"/>
      <c r="M56" s="12"/>
      <c r="N56" s="12"/>
      <c r="O56" s="12"/>
      <c r="P56" s="12"/>
      <c r="Q56" s="12"/>
      <c r="R56" s="12"/>
      <c r="S56" s="13"/>
    </row>
    <row r="57" spans="1:19" ht="28.5" customHeight="1" thickBot="1" x14ac:dyDescent="0.45">
      <c r="A57" s="126">
        <f>+A46+2</f>
        <v>11</v>
      </c>
      <c r="B57" s="15" t="s">
        <v>21</v>
      </c>
      <c r="C57" s="16"/>
      <c r="D57" s="16"/>
      <c r="E57" s="16"/>
      <c r="F57" s="17"/>
      <c r="G57" s="16" t="s">
        <v>30</v>
      </c>
      <c r="H57" s="121" t="str">
        <f>IF(COUNTIF(Protokoll!$AG$7:$AG$29,A57)=1,INDEX(Protokoll!$A$7:$A$29,MATCH(A57,Protokoll!$AG$7:$AG$29,0)),"")</f>
        <v/>
      </c>
      <c r="I57" s="18"/>
      <c r="K57" s="126">
        <f>+K46+2</f>
        <v>12</v>
      </c>
      <c r="L57" s="15" t="s">
        <v>21</v>
      </c>
      <c r="M57" s="16"/>
      <c r="N57" s="16"/>
      <c r="O57" s="16"/>
      <c r="P57" s="17"/>
      <c r="Q57" s="16" t="s">
        <v>30</v>
      </c>
      <c r="R57" s="121" t="str">
        <f>IF(COUNTIF(Protokoll!$AG$7:$AG$29,K57)=1,INDEX(Protokoll!$A$7:$A$29,MATCH(K57,Protokoll!$AG$7:$AG$29,0)),"")</f>
        <v/>
      </c>
      <c r="S57" s="18"/>
    </row>
    <row r="58" spans="1:19" ht="8.25" customHeight="1" x14ac:dyDescent="0.25">
      <c r="A58" s="14"/>
      <c r="I58" s="18"/>
      <c r="K58" s="14"/>
      <c r="S58" s="18"/>
    </row>
    <row r="59" spans="1:19" ht="35.15" customHeight="1" x14ac:dyDescent="0.45">
      <c r="A59" s="14"/>
      <c r="B59" s="49" t="s">
        <v>4</v>
      </c>
      <c r="C59" s="33" t="str">
        <f ca="1">IF(COUNTIF(Protokoll!$AG$7:$AG$29,A57)=0,"",OFFSET(Protokoll!$B$6,MATCH(A57,Protokoll!$AG$7:$AG$29,0),))</f>
        <v/>
      </c>
      <c r="D59" s="25"/>
      <c r="F59" s="49" t="s">
        <v>9</v>
      </c>
      <c r="G59" s="33" t="str">
        <f ca="1">IF(COUNTIF(Protokoll!$AG$7:$AG$29,A57)=0,"",OFFSET(Protokoll!$C$6,MATCH(A57,Protokoll!$AG$7:$AG$29,0),))</f>
        <v/>
      </c>
      <c r="H59" s="25"/>
      <c r="I59" s="18"/>
      <c r="K59" s="14"/>
      <c r="L59" s="49" t="s">
        <v>4</v>
      </c>
      <c r="M59" s="33" t="str">
        <f ca="1">IF(COUNTIF(Protokoll!$AG$7:$AG$29,K57)=0,"",OFFSET(Protokoll!$B$6,MATCH(K57,Protokoll!$AG$7:$AG$29,0),))</f>
        <v/>
      </c>
      <c r="N59" s="25"/>
      <c r="P59" s="49" t="s">
        <v>9</v>
      </c>
      <c r="Q59" s="33" t="str">
        <f ca="1">IF(COUNTIF(Protokoll!$AG$7:$AG$29,K57)=0,"",OFFSET(Protokoll!$C$6,MATCH(K57,Protokoll!$AG$7:$AG$29,0),))</f>
        <v/>
      </c>
      <c r="R59" s="25"/>
      <c r="S59" s="18"/>
    </row>
    <row r="60" spans="1:19" ht="35.15" customHeight="1" x14ac:dyDescent="0.45">
      <c r="A60" s="14"/>
      <c r="B60" s="49" t="s">
        <v>3</v>
      </c>
      <c r="C60" s="24" t="str">
        <f ca="1">IF(COUNTIF(Protokoll!$AG$7:$AG$29,A57)=0,"",OFFSET(Protokoll!$D$6,MATCH(A57,Protokoll!$AG$7:$AG$29,0),))</f>
        <v/>
      </c>
      <c r="D60" s="31"/>
      <c r="F60" s="49" t="s">
        <v>11</v>
      </c>
      <c r="G60" s="34" t="str">
        <f ca="1">IF(COUNTIF(Protokoll!$AG$7:$AG$29,A57)=0,"",IF(OFFSET(Protokoll!$G$6,MATCH(A57,Protokoll!$AG$7:$AG$29,0),)&gt;0,OFFSET(Protokoll!$G$6,MATCH(A57,Protokoll!$AG$7:$AG$29,0),),""))</f>
        <v/>
      </c>
      <c r="H60" s="35"/>
      <c r="I60" s="18"/>
      <c r="K60" s="14"/>
      <c r="L60" s="49" t="s">
        <v>3</v>
      </c>
      <c r="M60" s="24" t="str">
        <f ca="1">IF(COUNTIF(Protokoll!$AG$7:$AG$29,K57)=0,"",OFFSET(Protokoll!$D$6,MATCH(K57,Protokoll!$AG$7:$AG$29,0),))</f>
        <v/>
      </c>
      <c r="N60" s="31"/>
      <c r="P60" s="49" t="s">
        <v>11</v>
      </c>
      <c r="Q60" s="34" t="str">
        <f ca="1">IF(COUNTIF(Protokoll!$AG$7:$AG$29,K57)=0,"",IF(OFFSET(Protokoll!$G$6,MATCH(K57,Protokoll!$AG$7:$AG$29,0),)&gt;0,OFFSET(Protokoll!$G$6,MATCH(K57,Protokoll!$AG$7:$AG$29,0),),""))</f>
        <v/>
      </c>
      <c r="R60" s="35"/>
      <c r="S60" s="18"/>
    </row>
    <row r="61" spans="1:19" ht="34.5" customHeight="1" x14ac:dyDescent="0.45">
      <c r="A61" s="14"/>
      <c r="B61" s="49" t="s">
        <v>10</v>
      </c>
      <c r="C61" s="30" t="str">
        <f ca="1">IF(COUNTIF(Protokoll!$AG$7:$AG$29,A57)=0,"",OFFSET(Protokoll!$F$6,MATCH(A57,Protokoll!$AG$7:$AG$29,0),))</f>
        <v/>
      </c>
      <c r="D61" s="25"/>
      <c r="F61" s="49" t="s">
        <v>12</v>
      </c>
      <c r="G61" s="120" t="str">
        <f ca="1">IF(COUNTIF(Protokoll!$AG$7:$AG$29,A57)=0,"",OFFSET(Protokoll!$H$6,MATCH(A57,Protokoll!$AG$7:$AG$29,0),))</f>
        <v/>
      </c>
      <c r="H61" s="27"/>
      <c r="I61" s="18"/>
      <c r="K61" s="14"/>
      <c r="L61" s="49" t="s">
        <v>10</v>
      </c>
      <c r="M61" s="30" t="str">
        <f ca="1">IF(COUNTIF(Protokoll!$AG$7:$AG$29,K57)=0,"",OFFSET(Protokoll!$F$6,MATCH(K57,Protokoll!$AG$7:$AG$29,0),))</f>
        <v/>
      </c>
      <c r="N61" s="25"/>
      <c r="P61" s="49" t="s">
        <v>12</v>
      </c>
      <c r="Q61" s="120" t="str">
        <f ca="1">IF(COUNTIF(Protokoll!$AG$7:$AG$29,K57)=0,"",OFFSET(Protokoll!$H$6,MATCH(K57,Protokoll!$AG$7:$AG$29,0),))</f>
        <v/>
      </c>
      <c r="R61" s="27"/>
      <c r="S61" s="18"/>
    </row>
    <row r="62" spans="1:19" s="70" customFormat="1" ht="32.25" customHeight="1" x14ac:dyDescent="0.35">
      <c r="A62" s="14"/>
      <c r="B62" s="68" t="s">
        <v>17</v>
      </c>
      <c r="C62" s="19"/>
      <c r="D62" s="19"/>
      <c r="E62" s="19"/>
      <c r="F62" s="68" t="s">
        <v>18</v>
      </c>
      <c r="G62"/>
      <c r="H62"/>
      <c r="I62" s="18"/>
      <c r="J62"/>
      <c r="K62" s="14"/>
      <c r="L62" s="68" t="s">
        <v>17</v>
      </c>
      <c r="M62" s="19"/>
      <c r="N62" s="19"/>
      <c r="O62" s="19"/>
      <c r="P62" s="68" t="s">
        <v>18</v>
      </c>
      <c r="Q62"/>
      <c r="R62"/>
      <c r="S62" s="69"/>
    </row>
    <row r="63" spans="1:19" ht="42" customHeight="1" thickBot="1" x14ac:dyDescent="0.5">
      <c r="A63" s="14"/>
      <c r="B63" s="32" t="str">
        <f ca="1">IF(COUNTIF(Protokoll!$AG$7:$AG$29,A57)=0,"",IF(OFFSET(Protokoll!$J$6,MATCH(A57,Protokoll!$AG$7:$AG$29,0),)&gt;0,OFFSET(Protokoll!$J$6,MATCH(A57,Protokoll!$AG$7:$AG$29,0),),""))</f>
        <v/>
      </c>
      <c r="C63" s="26"/>
      <c r="D63" s="28"/>
      <c r="E63" s="29"/>
      <c r="F63" s="32" t="str">
        <f ca="1">IF(COUNTIF(Protokoll!$AG$7:$AG$29,A57)=0,"",IF(OFFSET(Protokoll!$R$6,MATCH(A57,Protokoll!$AG$7:$AG$29,0),)&gt;0,OFFSET(Protokoll!$R$6,MATCH(A57,Protokoll!$AG$7:$AG$29,0),),""))</f>
        <v/>
      </c>
      <c r="G63" s="26"/>
      <c r="H63" s="28"/>
      <c r="I63" s="18"/>
      <c r="K63" s="14"/>
      <c r="L63" s="32" t="str">
        <f ca="1">IF(COUNTIF(Protokoll!$AG$7:$AG$29,K57)=0,"",IF(OFFSET(Protokoll!$J$6,MATCH(K57,Protokoll!$AG$7:$AG$29,0),)&gt;0,OFFSET(Protokoll!$J$6,MATCH(K57,Protokoll!$AG$7:$AG$29,0),),""))</f>
        <v/>
      </c>
      <c r="M63" s="26"/>
      <c r="N63" s="28"/>
      <c r="O63" s="29"/>
      <c r="P63" s="32" t="str">
        <f ca="1">IF(COUNTIF(Protokoll!$AG$7:$AG$29,K57)=0,"",IF(OFFSET(Protokoll!$R$6,MATCH(K57,Protokoll!$AG$7:$AG$29,0),)&gt;0,OFFSET(Protokoll!$R$6,MATCH(K57,Protokoll!$AG$7:$AG$29,0),),""))</f>
        <v/>
      </c>
      <c r="Q63" s="26"/>
      <c r="R63" s="28"/>
      <c r="S63" s="18"/>
    </row>
    <row r="64" spans="1:19" ht="42" customHeight="1" thickBot="1" x14ac:dyDescent="0.3">
      <c r="A64" s="14"/>
      <c r="B64" s="20"/>
      <c r="C64" s="20"/>
      <c r="D64" s="21" t="s">
        <v>1</v>
      </c>
      <c r="E64" s="20"/>
      <c r="F64" s="20"/>
      <c r="G64" s="20"/>
      <c r="H64" s="21" t="s">
        <v>1</v>
      </c>
      <c r="I64" s="18"/>
      <c r="K64" s="14"/>
      <c r="L64" s="20"/>
      <c r="M64" s="20"/>
      <c r="N64" s="21" t="s">
        <v>1</v>
      </c>
      <c r="O64" s="20"/>
      <c r="P64" s="20"/>
      <c r="Q64" s="20"/>
      <c r="R64" s="21" t="s">
        <v>1</v>
      </c>
      <c r="S64" s="18"/>
    </row>
    <row r="65" spans="1:19" ht="9.75" customHeight="1" x14ac:dyDescent="0.25">
      <c r="A65" s="22"/>
      <c r="B65" s="8"/>
      <c r="C65" s="8"/>
      <c r="D65" s="8"/>
      <c r="E65" s="8"/>
      <c r="F65" s="8"/>
      <c r="G65" s="8"/>
      <c r="H65" s="8"/>
      <c r="I65" s="23"/>
      <c r="K65" s="22"/>
      <c r="L65" s="8"/>
      <c r="M65" s="8"/>
      <c r="N65" s="8"/>
      <c r="O65" s="8"/>
      <c r="P65" s="8"/>
      <c r="Q65" s="8"/>
      <c r="R65" s="8"/>
      <c r="S65" s="23"/>
    </row>
    <row r="66" spans="1:19" ht="4.5" customHeight="1" x14ac:dyDescent="0.25"/>
    <row r="67" spans="1:19" ht="9.75" customHeight="1" thickBot="1" x14ac:dyDescent="0.3">
      <c r="A67" s="11"/>
      <c r="B67" s="12"/>
      <c r="C67" s="12"/>
      <c r="D67" s="12"/>
      <c r="E67" s="12"/>
      <c r="F67" s="12"/>
      <c r="G67" s="12"/>
      <c r="H67" s="12"/>
      <c r="I67" s="13"/>
      <c r="K67" s="11"/>
      <c r="L67" s="12"/>
      <c r="M67" s="12"/>
      <c r="N67" s="12"/>
      <c r="O67" s="12"/>
      <c r="P67" s="12"/>
      <c r="Q67" s="12"/>
      <c r="R67" s="12"/>
      <c r="S67" s="13"/>
    </row>
    <row r="68" spans="1:19" ht="28.5" customHeight="1" thickBot="1" x14ac:dyDescent="0.45">
      <c r="A68" s="126">
        <f>+A57+2</f>
        <v>13</v>
      </c>
      <c r="B68" s="15" t="s">
        <v>21</v>
      </c>
      <c r="C68" s="16"/>
      <c r="D68" s="16"/>
      <c r="E68" s="16"/>
      <c r="F68" s="17"/>
      <c r="G68" s="16" t="s">
        <v>30</v>
      </c>
      <c r="H68" s="121" t="str">
        <f>IF(COUNTIF(Protokoll!$AG$7:$AG$29,A68)=1,INDEX(Protokoll!$A$7:$A$29,MATCH(A68,Protokoll!$AG$7:$AG$29,0)),"")</f>
        <v/>
      </c>
      <c r="I68" s="18"/>
      <c r="K68" s="126">
        <f>+K57+2</f>
        <v>14</v>
      </c>
      <c r="L68" s="15" t="s">
        <v>21</v>
      </c>
      <c r="M68" s="16"/>
      <c r="N68" s="16"/>
      <c r="O68" s="16"/>
      <c r="P68" s="17"/>
      <c r="Q68" s="16" t="s">
        <v>30</v>
      </c>
      <c r="R68" s="121" t="str">
        <f>IF(COUNTIF(Protokoll!$AG$7:$AG$29,K68)=1,INDEX(Protokoll!$A$7:$A$29,MATCH(K68,Protokoll!$AG$7:$AG$29,0)),"")</f>
        <v/>
      </c>
      <c r="S68" s="18"/>
    </row>
    <row r="69" spans="1:19" ht="8.25" customHeight="1" x14ac:dyDescent="0.25">
      <c r="A69" s="14"/>
      <c r="I69" s="18"/>
      <c r="K69" s="14"/>
      <c r="S69" s="18"/>
    </row>
    <row r="70" spans="1:19" ht="35.15" customHeight="1" x14ac:dyDescent="0.45">
      <c r="A70" s="14"/>
      <c r="B70" s="49" t="s">
        <v>4</v>
      </c>
      <c r="C70" s="33" t="str">
        <f ca="1">IF(COUNTIF(Protokoll!$AG$7:$AG$29,A68)=0,"",OFFSET(Protokoll!$B$6,MATCH(A68,Protokoll!$AG$7:$AG$29,0),))</f>
        <v/>
      </c>
      <c r="D70" s="25"/>
      <c r="F70" s="49" t="s">
        <v>9</v>
      </c>
      <c r="G70" s="33" t="str">
        <f ca="1">IF(COUNTIF(Protokoll!$AG$7:$AG$29,A68)=0,"",OFFSET(Protokoll!$C$6,MATCH(A68,Protokoll!$AG$7:$AG$29,0),))</f>
        <v/>
      </c>
      <c r="H70" s="25"/>
      <c r="I70" s="18"/>
      <c r="K70" s="14"/>
      <c r="L70" s="49" t="s">
        <v>4</v>
      </c>
      <c r="M70" s="33" t="str">
        <f ca="1">IF(COUNTIF(Protokoll!$AG$7:$AG$29,K68)=0,"",OFFSET(Protokoll!$B$6,MATCH(K68,Protokoll!$AG$7:$AG$29,0),))</f>
        <v/>
      </c>
      <c r="N70" s="25"/>
      <c r="P70" s="49" t="s">
        <v>9</v>
      </c>
      <c r="Q70" s="33" t="str">
        <f ca="1">IF(COUNTIF(Protokoll!$AG$7:$AG$29,K68)=0,"",OFFSET(Protokoll!$C$6,MATCH(K68,Protokoll!$AG$7:$AG$29,0),))</f>
        <v/>
      </c>
      <c r="R70" s="25"/>
      <c r="S70" s="18"/>
    </row>
    <row r="71" spans="1:19" ht="35.15" customHeight="1" x14ac:dyDescent="0.45">
      <c r="A71" s="14"/>
      <c r="B71" s="49" t="s">
        <v>3</v>
      </c>
      <c r="C71" s="24" t="str">
        <f ca="1">IF(COUNTIF(Protokoll!$AG$7:$AG$29,A68)=0,"",OFFSET(Protokoll!$D$6,MATCH(A68,Protokoll!$AG$7:$AG$29,0),))</f>
        <v/>
      </c>
      <c r="D71" s="31"/>
      <c r="F71" s="49" t="s">
        <v>11</v>
      </c>
      <c r="G71" s="34" t="str">
        <f ca="1">IF(COUNTIF(Protokoll!$AG$7:$AG$29,A68)=0,"",IF(OFFSET(Protokoll!$G$6,MATCH(A68,Protokoll!$AG$7:$AG$29,0),)&gt;0,OFFSET(Protokoll!$G$6,MATCH(A68,Protokoll!$AG$7:$AG$29,0),),""))</f>
        <v/>
      </c>
      <c r="H71" s="35"/>
      <c r="I71" s="18"/>
      <c r="K71" s="14"/>
      <c r="L71" s="49" t="s">
        <v>3</v>
      </c>
      <c r="M71" s="24" t="str">
        <f ca="1">IF(COUNTIF(Protokoll!$AG$7:$AG$29,K68)=0,"",OFFSET(Protokoll!$D$6,MATCH(K68,Protokoll!$AG$7:$AG$29,0),))</f>
        <v/>
      </c>
      <c r="N71" s="31"/>
      <c r="P71" s="49" t="s">
        <v>11</v>
      </c>
      <c r="Q71" s="34" t="str">
        <f ca="1">IF(COUNTIF(Protokoll!$AG$7:$AG$29,K68)=0,"",IF(OFFSET(Protokoll!$G$6,MATCH(K68,Protokoll!$AG$7:$AG$29,0),)&gt;0,OFFSET(Protokoll!$G$6,MATCH(K68,Protokoll!$AG$7:$AG$29,0),),""))</f>
        <v/>
      </c>
      <c r="R71" s="35"/>
      <c r="S71" s="18"/>
    </row>
    <row r="72" spans="1:19" ht="34.5" customHeight="1" x14ac:dyDescent="0.45">
      <c r="A72" s="14"/>
      <c r="B72" s="49" t="s">
        <v>10</v>
      </c>
      <c r="C72" s="30" t="str">
        <f ca="1">IF(COUNTIF(Protokoll!$AG$7:$AG$29,A68)=0,"",OFFSET(Protokoll!$F$6,MATCH(A68,Protokoll!$AG$7:$AG$29,0),))</f>
        <v/>
      </c>
      <c r="D72" s="25"/>
      <c r="F72" s="49" t="s">
        <v>12</v>
      </c>
      <c r="G72" s="120" t="str">
        <f ca="1">IF(COUNTIF(Protokoll!$AG$7:$AG$29,A68)=0,"",OFFSET(Protokoll!$H$6,MATCH(A68,Protokoll!$AG$7:$AG$29,0),))</f>
        <v/>
      </c>
      <c r="H72" s="27"/>
      <c r="I72" s="18"/>
      <c r="K72" s="14"/>
      <c r="L72" s="49" t="s">
        <v>10</v>
      </c>
      <c r="M72" s="30" t="str">
        <f ca="1">IF(COUNTIF(Protokoll!$AG$7:$AG$29,K68)=0,"",OFFSET(Protokoll!$F$6,MATCH(K68,Protokoll!$AG$7:$AG$29,0),))</f>
        <v/>
      </c>
      <c r="N72" s="25"/>
      <c r="P72" s="49" t="s">
        <v>12</v>
      </c>
      <c r="Q72" s="120" t="str">
        <f ca="1">IF(COUNTIF(Protokoll!$AG$7:$AG$29,K68)=0,"",OFFSET(Protokoll!$H$6,MATCH(K68,Protokoll!$AG$7:$AG$29,0),))</f>
        <v/>
      </c>
      <c r="R72" s="27"/>
      <c r="S72" s="18"/>
    </row>
    <row r="73" spans="1:19" s="70" customFormat="1" ht="32.25" customHeight="1" x14ac:dyDescent="0.35">
      <c r="A73" s="14"/>
      <c r="B73" s="68" t="s">
        <v>17</v>
      </c>
      <c r="C73" s="19"/>
      <c r="D73" s="19"/>
      <c r="E73" s="19"/>
      <c r="F73" s="68" t="s">
        <v>18</v>
      </c>
      <c r="G73"/>
      <c r="H73"/>
      <c r="I73" s="18"/>
      <c r="J73"/>
      <c r="K73" s="14"/>
      <c r="L73" s="68" t="s">
        <v>17</v>
      </c>
      <c r="M73" s="19"/>
      <c r="N73" s="19"/>
      <c r="O73" s="19"/>
      <c r="P73" s="68" t="s">
        <v>18</v>
      </c>
      <c r="Q73"/>
      <c r="R73"/>
      <c r="S73" s="69"/>
    </row>
    <row r="74" spans="1:19" ht="36" customHeight="1" thickBot="1" x14ac:dyDescent="0.5">
      <c r="A74" s="14"/>
      <c r="B74" s="32" t="str">
        <f ca="1">IF(COUNTIF(Protokoll!$AG$7:$AG$29,A68)=0,"",IF(OFFSET(Protokoll!$J$6,MATCH(A68,Protokoll!$AG$7:$AG$29,0),)&gt;0,OFFSET(Protokoll!$J$6,MATCH(A68,Protokoll!$AG$7:$AG$29,0),),""))</f>
        <v/>
      </c>
      <c r="C74" s="26"/>
      <c r="D74" s="28"/>
      <c r="E74" s="29"/>
      <c r="F74" s="32" t="str">
        <f ca="1">IF(COUNTIF(Protokoll!$AG$7:$AG$29,A68)=0,"",IF(OFFSET(Protokoll!$R$6,MATCH(A68,Protokoll!$AG$7:$AG$29,0),)&gt;0,OFFSET(Protokoll!$R$6,MATCH(A68,Protokoll!$AG$7:$AG$29,0),),""))</f>
        <v/>
      </c>
      <c r="G74" s="26"/>
      <c r="H74" s="28"/>
      <c r="I74" s="18"/>
      <c r="K74" s="14"/>
      <c r="L74" s="32" t="str">
        <f ca="1">IF(COUNTIF(Protokoll!$AG$7:$AG$29,K68)=0,"",IF(OFFSET(Protokoll!$J$6,MATCH(K68,Protokoll!$AG$7:$AG$29,0),)&gt;0,OFFSET(Protokoll!$J$6,MATCH(K68,Protokoll!$AG$7:$AG$29,0),),""))</f>
        <v/>
      </c>
      <c r="M74" s="26"/>
      <c r="N74" s="28"/>
      <c r="O74" s="29"/>
      <c r="P74" s="32" t="str">
        <f ca="1">IF(COUNTIF(Protokoll!$AG$7:$AG$29,K68)=0,"",IF(OFFSET(Protokoll!$R$6,MATCH(K68,Protokoll!$AG$7:$AG$29,0),)&gt;0,OFFSET(Protokoll!$R$6,MATCH(K68,Protokoll!$AG$7:$AG$29,0),),""))</f>
        <v/>
      </c>
      <c r="Q74" s="26"/>
      <c r="R74" s="28"/>
      <c r="S74" s="18"/>
    </row>
    <row r="75" spans="1:19" ht="42" customHeight="1" thickBot="1" x14ac:dyDescent="0.3">
      <c r="A75" s="14"/>
      <c r="B75" s="20"/>
      <c r="C75" s="20"/>
      <c r="D75" s="21" t="s">
        <v>1</v>
      </c>
      <c r="E75" s="20"/>
      <c r="F75" s="20"/>
      <c r="G75" s="20"/>
      <c r="H75" s="21" t="s">
        <v>1</v>
      </c>
      <c r="I75" s="18"/>
      <c r="K75" s="14"/>
      <c r="L75" s="20"/>
      <c r="M75" s="20"/>
      <c r="N75" s="21" t="s">
        <v>1</v>
      </c>
      <c r="O75" s="20"/>
      <c r="P75" s="20"/>
      <c r="Q75" s="20"/>
      <c r="R75" s="21" t="s">
        <v>1</v>
      </c>
      <c r="S75" s="18"/>
    </row>
    <row r="76" spans="1:19" ht="9.75" customHeight="1" x14ac:dyDescent="0.25">
      <c r="A76" s="22"/>
      <c r="B76" s="8"/>
      <c r="C76" s="8"/>
      <c r="D76" s="8"/>
      <c r="E76" s="8"/>
      <c r="F76" s="8"/>
      <c r="G76" s="8"/>
      <c r="H76" s="8"/>
      <c r="I76" s="23"/>
      <c r="K76" s="22"/>
      <c r="L76" s="8"/>
      <c r="M76" s="8"/>
      <c r="N76" s="8"/>
      <c r="O76" s="8"/>
      <c r="P76" s="8"/>
      <c r="Q76" s="8"/>
      <c r="R76" s="8"/>
      <c r="S76" s="23"/>
    </row>
    <row r="77" spans="1:19" ht="8.25" customHeight="1" x14ac:dyDescent="0.25"/>
    <row r="78" spans="1:19" ht="9.75" customHeight="1" thickBot="1" x14ac:dyDescent="0.3">
      <c r="A78" s="11"/>
      <c r="B78" s="12"/>
      <c r="C78" s="12"/>
      <c r="D78" s="12"/>
      <c r="E78" s="12"/>
      <c r="F78" s="12"/>
      <c r="G78" s="12"/>
      <c r="H78" s="12"/>
      <c r="I78" s="13"/>
      <c r="K78" s="11"/>
      <c r="L78" s="12"/>
      <c r="M78" s="12"/>
      <c r="N78" s="12"/>
      <c r="O78" s="12"/>
      <c r="P78" s="12"/>
      <c r="Q78" s="12"/>
      <c r="R78" s="12"/>
      <c r="S78" s="13"/>
    </row>
    <row r="79" spans="1:19" ht="28.5" customHeight="1" thickBot="1" x14ac:dyDescent="0.45">
      <c r="A79" s="126">
        <f>+A68+2</f>
        <v>15</v>
      </c>
      <c r="B79" s="15" t="s">
        <v>21</v>
      </c>
      <c r="C79" s="16"/>
      <c r="D79" s="16"/>
      <c r="E79" s="16"/>
      <c r="F79" s="17"/>
      <c r="G79" s="16" t="s">
        <v>30</v>
      </c>
      <c r="H79" s="121" t="str">
        <f>IF(COUNTIF(Protokoll!$AG$7:$AG$29,A79)=1,INDEX(Protokoll!$A$7:$A$29,MATCH(A79,Protokoll!$AG$7:$AG$29,0)),"")</f>
        <v/>
      </c>
      <c r="I79" s="18"/>
      <c r="K79" s="126">
        <f>+K68+2</f>
        <v>16</v>
      </c>
      <c r="L79" s="15" t="s">
        <v>21</v>
      </c>
      <c r="M79" s="16"/>
      <c r="N79" s="16"/>
      <c r="O79" s="16"/>
      <c r="P79" s="17"/>
      <c r="Q79" s="16" t="s">
        <v>30</v>
      </c>
      <c r="R79" s="121" t="str">
        <f>IF(COUNTIF(Protokoll!$AG$7:$AG$29,K79)=1,INDEX(Protokoll!$A$7:$A$29,MATCH(K79,Protokoll!$AG$7:$AG$29,0)),"")</f>
        <v/>
      </c>
      <c r="S79" s="18"/>
    </row>
    <row r="80" spans="1:19" ht="8.25" customHeight="1" x14ac:dyDescent="0.25">
      <c r="A80" s="14"/>
      <c r="I80" s="18"/>
      <c r="K80" s="14"/>
      <c r="S80" s="18"/>
    </row>
    <row r="81" spans="1:19" ht="35.15" customHeight="1" x14ac:dyDescent="0.45">
      <c r="A81" s="14"/>
      <c r="B81" s="49" t="s">
        <v>4</v>
      </c>
      <c r="C81" s="33" t="str">
        <f ca="1">IF(COUNTIF(Protokoll!$AG$7:$AG$29,A79)=0,"",OFFSET(Protokoll!$B$6,MATCH(A79,Protokoll!$AG$7:$AG$29,0),))</f>
        <v/>
      </c>
      <c r="D81" s="25"/>
      <c r="F81" s="49" t="s">
        <v>9</v>
      </c>
      <c r="G81" s="33" t="str">
        <f ca="1">IF(COUNTIF(Protokoll!$AG$7:$AG$29,A79)=0,"",OFFSET(Protokoll!$C$6,MATCH(A79,Protokoll!$AG$7:$AG$29,0),))</f>
        <v/>
      </c>
      <c r="H81" s="25"/>
      <c r="I81" s="18"/>
      <c r="K81" s="14"/>
      <c r="L81" s="49" t="s">
        <v>4</v>
      </c>
      <c r="M81" s="33" t="str">
        <f ca="1">IF(COUNTIF(Protokoll!$AG$7:$AG$29,K79)=0,"",OFFSET(Protokoll!$B$6,MATCH(K79,Protokoll!$AG$7:$AG$29,0),))</f>
        <v/>
      </c>
      <c r="N81" s="25"/>
      <c r="P81" s="49" t="s">
        <v>9</v>
      </c>
      <c r="Q81" s="33" t="str">
        <f ca="1">IF(COUNTIF(Protokoll!$AG$7:$AG$29,K79)=0,"",OFFSET(Protokoll!$C$6,MATCH(K79,Protokoll!$AG$7:$AG$29,0),))</f>
        <v/>
      </c>
      <c r="R81" s="25"/>
      <c r="S81" s="18"/>
    </row>
    <row r="82" spans="1:19" ht="35.15" customHeight="1" x14ac:dyDescent="0.45">
      <c r="A82" s="14"/>
      <c r="B82" s="49" t="s">
        <v>3</v>
      </c>
      <c r="C82" s="24" t="str">
        <f ca="1">IF(COUNTIF(Protokoll!$AG$7:$AG$29,A79)=0,"",OFFSET(Protokoll!$D$6,MATCH(A79,Protokoll!$AG$7:$AG$29,0),))</f>
        <v/>
      </c>
      <c r="D82" s="31"/>
      <c r="F82" s="49" t="s">
        <v>11</v>
      </c>
      <c r="G82" s="34" t="str">
        <f ca="1">IF(COUNTIF(Protokoll!$AG$7:$AG$29,A79)=0,"",IF(OFFSET(Protokoll!$G$6,MATCH(A79,Protokoll!$AG$7:$AG$29,0),)&gt;0,OFFSET(Protokoll!$G$6,MATCH(A79,Protokoll!$AG$7:$AG$29,0),),""))</f>
        <v/>
      </c>
      <c r="H82" s="35"/>
      <c r="I82" s="18"/>
      <c r="K82" s="14"/>
      <c r="L82" s="49" t="s">
        <v>3</v>
      </c>
      <c r="M82" s="24" t="str">
        <f ca="1">IF(COUNTIF(Protokoll!$AG$7:$AG$29,K79)=0,"",OFFSET(Protokoll!$D$6,MATCH(K79,Protokoll!$AG$7:$AG$29,0),))</f>
        <v/>
      </c>
      <c r="N82" s="31"/>
      <c r="P82" s="49" t="s">
        <v>11</v>
      </c>
      <c r="Q82" s="34" t="str">
        <f ca="1">IF(COUNTIF(Protokoll!$AG$7:$AG$29,K79)=0,"",IF(OFFSET(Protokoll!$G$6,MATCH(K79,Protokoll!$AG$7:$AG$29,0),)&gt;0,OFFSET(Protokoll!$G$6,MATCH(K79,Protokoll!$AG$7:$AG$29,0),),""))</f>
        <v/>
      </c>
      <c r="R82" s="35"/>
      <c r="S82" s="18"/>
    </row>
    <row r="83" spans="1:19" ht="34.5" customHeight="1" x14ac:dyDescent="0.45">
      <c r="A83" s="14"/>
      <c r="B83" s="49" t="s">
        <v>10</v>
      </c>
      <c r="C83" s="30" t="str">
        <f ca="1">IF(COUNTIF(Protokoll!$AG$7:$AG$29,A79)=0,"",OFFSET(Protokoll!$F$6,MATCH(A79,Protokoll!$AG$7:$AG$29,0),))</f>
        <v/>
      </c>
      <c r="D83" s="25"/>
      <c r="F83" s="49" t="s">
        <v>12</v>
      </c>
      <c r="G83" s="120" t="str">
        <f ca="1">IF(COUNTIF(Protokoll!$AG$7:$AG$29,A79)=0,"",OFFSET(Protokoll!$H$6,MATCH(A79,Protokoll!$AG$7:$AG$29,0),))</f>
        <v/>
      </c>
      <c r="H83" s="27"/>
      <c r="I83" s="18"/>
      <c r="K83" s="14"/>
      <c r="L83" s="49" t="s">
        <v>10</v>
      </c>
      <c r="M83" s="30" t="str">
        <f ca="1">IF(COUNTIF(Protokoll!$AG$7:$AG$29,K79)=0,"",OFFSET(Protokoll!$F$6,MATCH(K79,Protokoll!$AG$7:$AG$29,0),))</f>
        <v/>
      </c>
      <c r="N83" s="25"/>
      <c r="P83" s="49" t="s">
        <v>12</v>
      </c>
      <c r="Q83" s="120" t="str">
        <f ca="1">IF(COUNTIF(Protokoll!$AG$7:$AG$29,K79)=0,"",OFFSET(Protokoll!$H$6,MATCH(K79,Protokoll!$AG$7:$AG$29,0),))</f>
        <v/>
      </c>
      <c r="R83" s="27"/>
      <c r="S83" s="18"/>
    </row>
    <row r="84" spans="1:19" s="70" customFormat="1" ht="32.25" customHeight="1" x14ac:dyDescent="0.35">
      <c r="A84" s="14"/>
      <c r="B84" s="68" t="s">
        <v>17</v>
      </c>
      <c r="C84" s="19"/>
      <c r="D84" s="19"/>
      <c r="E84" s="19"/>
      <c r="F84" s="68" t="s">
        <v>18</v>
      </c>
      <c r="G84"/>
      <c r="H84"/>
      <c r="I84" s="18"/>
      <c r="J84"/>
      <c r="K84" s="14"/>
      <c r="L84" s="68" t="s">
        <v>17</v>
      </c>
      <c r="M84" s="19"/>
      <c r="N84" s="19"/>
      <c r="O84" s="19"/>
      <c r="P84" s="68" t="s">
        <v>18</v>
      </c>
      <c r="Q84"/>
      <c r="R84"/>
      <c r="S84" s="69"/>
    </row>
    <row r="85" spans="1:19" ht="42" customHeight="1" thickBot="1" x14ac:dyDescent="0.5">
      <c r="A85" s="14"/>
      <c r="B85" s="32" t="str">
        <f ca="1">IF(COUNTIF(Protokoll!$AG$7:$AG$29,A79)=0,"",IF(OFFSET(Protokoll!$J$6,MATCH(A79,Protokoll!$AG$7:$AG$29,0),)&gt;0,OFFSET(Protokoll!$J$6,MATCH(A79,Protokoll!$AG$7:$AG$29,0),),""))</f>
        <v/>
      </c>
      <c r="C85" s="26"/>
      <c r="D85" s="28"/>
      <c r="E85" s="29"/>
      <c r="F85" s="32" t="str">
        <f ca="1">IF(COUNTIF(Protokoll!$AG$7:$AG$29,A79)=0,"",IF(OFFSET(Protokoll!$R$6,MATCH(A79,Protokoll!$AG$7:$AG$29,0),)&gt;0,OFFSET(Protokoll!$R$6,MATCH(A79,Protokoll!$AG$7:$AG$29,0),),""))</f>
        <v/>
      </c>
      <c r="G85" s="26"/>
      <c r="H85" s="28"/>
      <c r="I85" s="18"/>
      <c r="K85" s="14"/>
      <c r="L85" s="32" t="str">
        <f ca="1">IF(COUNTIF(Protokoll!$AG$7:$AG$29,K79)=0,"",IF(OFFSET(Protokoll!$J$6,MATCH(K79,Protokoll!$AG$7:$AG$29,0),)&gt;0,OFFSET(Protokoll!$J$6,MATCH(K79,Protokoll!$AG$7:$AG$29,0),),""))</f>
        <v/>
      </c>
      <c r="M85" s="26"/>
      <c r="N85" s="28"/>
      <c r="O85" s="29"/>
      <c r="P85" s="32" t="str">
        <f ca="1">IF(COUNTIF(Protokoll!$AG$7:$AG$29,K79)=0,"",IF(OFFSET(Protokoll!$R$6,MATCH(K79,Protokoll!$AG$7:$AG$29,0),)&gt;0,OFFSET(Protokoll!$R$6,MATCH(K79,Protokoll!$AG$7:$AG$29,0),),""))</f>
        <v/>
      </c>
      <c r="Q85" s="26"/>
      <c r="R85" s="28"/>
      <c r="S85" s="18"/>
    </row>
    <row r="86" spans="1:19" ht="42" customHeight="1" thickBot="1" x14ac:dyDescent="0.3">
      <c r="A86" s="14"/>
      <c r="B86" s="20"/>
      <c r="C86" s="20"/>
      <c r="D86" s="21" t="s">
        <v>1</v>
      </c>
      <c r="E86" s="20"/>
      <c r="F86" s="20"/>
      <c r="G86" s="20"/>
      <c r="H86" s="21" t="s">
        <v>1</v>
      </c>
      <c r="I86" s="18"/>
      <c r="K86" s="14"/>
      <c r="L86" s="20"/>
      <c r="M86" s="20"/>
      <c r="N86" s="21" t="s">
        <v>1</v>
      </c>
      <c r="O86" s="20"/>
      <c r="P86" s="20"/>
      <c r="Q86" s="20"/>
      <c r="R86" s="21" t="s">
        <v>1</v>
      </c>
      <c r="S86" s="18"/>
    </row>
    <row r="87" spans="1:19" ht="9.75" customHeight="1" x14ac:dyDescent="0.25">
      <c r="A87" s="22"/>
      <c r="B87" s="8"/>
      <c r="C87" s="8"/>
      <c r="D87" s="8"/>
      <c r="E87" s="8"/>
      <c r="F87" s="8"/>
      <c r="G87" s="8"/>
      <c r="H87" s="8"/>
      <c r="I87" s="23"/>
      <c r="K87" s="22"/>
      <c r="L87" s="8"/>
      <c r="M87" s="8"/>
      <c r="N87" s="8"/>
      <c r="O87" s="8"/>
      <c r="P87" s="8"/>
      <c r="Q87" s="8"/>
      <c r="R87" s="8"/>
      <c r="S87" s="23"/>
    </row>
    <row r="88" spans="1:19" ht="4.5" customHeight="1" x14ac:dyDescent="0.25"/>
    <row r="89" spans="1:19" ht="9.75" customHeight="1" thickBot="1" x14ac:dyDescent="0.3">
      <c r="A89" s="11"/>
      <c r="B89" s="12"/>
      <c r="C89" s="12"/>
      <c r="D89" s="12"/>
      <c r="E89" s="12"/>
      <c r="F89" s="12"/>
      <c r="G89" s="12"/>
      <c r="H89" s="12"/>
      <c r="I89" s="13"/>
      <c r="K89" s="11"/>
      <c r="L89" s="12"/>
      <c r="M89" s="12"/>
      <c r="N89" s="12"/>
      <c r="O89" s="12"/>
      <c r="P89" s="12"/>
      <c r="Q89" s="12"/>
      <c r="R89" s="12"/>
      <c r="S89" s="13"/>
    </row>
    <row r="90" spans="1:19" ht="28.5" customHeight="1" thickBot="1" x14ac:dyDescent="0.45">
      <c r="A90" s="126">
        <f>+A79+2</f>
        <v>17</v>
      </c>
      <c r="B90" s="15" t="s">
        <v>21</v>
      </c>
      <c r="C90" s="16"/>
      <c r="D90" s="16"/>
      <c r="E90" s="16"/>
      <c r="F90" s="17"/>
      <c r="G90" s="16" t="s">
        <v>30</v>
      </c>
      <c r="H90" s="121" t="str">
        <f>IF(COUNTIF(Protokoll!$AG$7:$AG$29,A90)=1,INDEX(Protokoll!$A$7:$A$29,MATCH(A90,Protokoll!$AG$7:$AG$29,0)),"")</f>
        <v/>
      </c>
      <c r="I90" s="18"/>
      <c r="K90" s="126">
        <f>+K79+2</f>
        <v>18</v>
      </c>
      <c r="L90" s="15" t="s">
        <v>21</v>
      </c>
      <c r="M90" s="16"/>
      <c r="N90" s="16"/>
      <c r="O90" s="16"/>
      <c r="P90" s="17"/>
      <c r="Q90" s="16" t="s">
        <v>30</v>
      </c>
      <c r="R90" s="121" t="str">
        <f>IF(COUNTIF(Protokoll!$AG$7:$AG$29,K90)=1,INDEX(Protokoll!$A$7:$A$29,MATCH(K90,Protokoll!$AG$7:$AG$29,0)),"")</f>
        <v/>
      </c>
      <c r="S90" s="18"/>
    </row>
    <row r="91" spans="1:19" ht="8.25" customHeight="1" x14ac:dyDescent="0.25">
      <c r="A91" s="14"/>
      <c r="I91" s="18"/>
      <c r="K91" s="14"/>
      <c r="S91" s="18"/>
    </row>
    <row r="92" spans="1:19" ht="35.15" customHeight="1" x14ac:dyDescent="0.45">
      <c r="A92" s="14"/>
      <c r="B92" s="49" t="s">
        <v>4</v>
      </c>
      <c r="C92" s="33" t="str">
        <f ca="1">IF(COUNTIF(Protokoll!$AG$7:$AG$29,A90)=0,"",OFFSET(Protokoll!$B$6,MATCH(A90,Protokoll!$AG$7:$AG$29,0),))</f>
        <v/>
      </c>
      <c r="D92" s="25"/>
      <c r="F92" s="49" t="s">
        <v>9</v>
      </c>
      <c r="G92" s="33" t="str">
        <f ca="1">IF(COUNTIF(Protokoll!$AG$7:$AG$29,A90)=0,"",OFFSET(Protokoll!$C$6,MATCH(A90,Protokoll!$AG$7:$AG$29,0),))</f>
        <v/>
      </c>
      <c r="H92" s="25"/>
      <c r="I92" s="18"/>
      <c r="K92" s="14"/>
      <c r="L92" s="49" t="s">
        <v>4</v>
      </c>
      <c r="M92" s="33" t="str">
        <f ca="1">IF(COUNTIF(Protokoll!$AG$7:$AG$29,K90)=0,"",OFFSET(Protokoll!$B$6,MATCH(K90,Protokoll!$AG$7:$AG$29,0),))</f>
        <v/>
      </c>
      <c r="N92" s="25"/>
      <c r="P92" s="49" t="s">
        <v>9</v>
      </c>
      <c r="Q92" s="33" t="str">
        <f ca="1">IF(COUNTIF(Protokoll!$AG$7:$AG$29,K90)=0,"",OFFSET(Protokoll!$C$6,MATCH(K90,Protokoll!$AG$7:$AG$29,0),))</f>
        <v/>
      </c>
      <c r="R92" s="25"/>
      <c r="S92" s="18"/>
    </row>
    <row r="93" spans="1:19" ht="35.15" customHeight="1" x14ac:dyDescent="0.45">
      <c r="A93" s="14"/>
      <c r="B93" s="49" t="s">
        <v>3</v>
      </c>
      <c r="C93" s="24" t="str">
        <f ca="1">IF(COUNTIF(Protokoll!$AG$7:$AG$29,A90)=0,"",OFFSET(Protokoll!$D$6,MATCH(A90,Protokoll!$AG$7:$AG$29,0),))</f>
        <v/>
      </c>
      <c r="D93" s="31"/>
      <c r="F93" s="49" t="s">
        <v>11</v>
      </c>
      <c r="G93" s="34" t="str">
        <f ca="1">IF(COUNTIF(Protokoll!$AG$7:$AG$29,A90)=0,"",IF(OFFSET(Protokoll!$G$6,MATCH(A90,Protokoll!$AG$7:$AG$29,0),)&gt;0,OFFSET(Protokoll!$G$6,MATCH(A90,Protokoll!$AG$7:$AG$29,0),),""))</f>
        <v/>
      </c>
      <c r="H93" s="35"/>
      <c r="I93" s="18"/>
      <c r="K93" s="14"/>
      <c r="L93" s="49" t="s">
        <v>3</v>
      </c>
      <c r="M93" s="24" t="str">
        <f ca="1">IF(COUNTIF(Protokoll!$AG$7:$AG$29,K90)=0,"",OFFSET(Protokoll!$D$6,MATCH(K90,Protokoll!$AG$7:$AG$29,0),))</f>
        <v/>
      </c>
      <c r="N93" s="31"/>
      <c r="P93" s="49" t="s">
        <v>11</v>
      </c>
      <c r="Q93" s="34" t="str">
        <f ca="1">IF(COUNTIF(Protokoll!$AG$7:$AG$29,K90)=0,"",IF(OFFSET(Protokoll!$G$6,MATCH(K90,Protokoll!$AG$7:$AG$29,0),)&gt;0,OFFSET(Protokoll!$G$6,MATCH(K90,Protokoll!$AG$7:$AG$29,0),),""))</f>
        <v/>
      </c>
      <c r="R93" s="35"/>
      <c r="S93" s="18"/>
    </row>
    <row r="94" spans="1:19" ht="34.5" customHeight="1" x14ac:dyDescent="0.45">
      <c r="A94" s="14"/>
      <c r="B94" s="49" t="s">
        <v>10</v>
      </c>
      <c r="C94" s="30" t="str">
        <f ca="1">IF(COUNTIF(Protokoll!$AG$7:$AG$29,A90)=0,"",OFFSET(Protokoll!$F$6,MATCH(A90,Protokoll!$AG$7:$AG$29,0),))</f>
        <v/>
      </c>
      <c r="D94" s="25"/>
      <c r="F94" s="49" t="s">
        <v>12</v>
      </c>
      <c r="G94" s="120" t="str">
        <f ca="1">IF(COUNTIF(Protokoll!$AG$7:$AG$29,A90)=0,"",OFFSET(Protokoll!$H$6,MATCH(A90,Protokoll!$AG$7:$AG$29,0),))</f>
        <v/>
      </c>
      <c r="H94" s="27"/>
      <c r="I94" s="18"/>
      <c r="K94" s="14"/>
      <c r="L94" s="49" t="s">
        <v>10</v>
      </c>
      <c r="M94" s="30" t="str">
        <f ca="1">IF(COUNTIF(Protokoll!$AG$7:$AG$29,K90)=0,"",OFFSET(Protokoll!$F$6,MATCH(K90,Protokoll!$AG$7:$AG$29,0),))</f>
        <v/>
      </c>
      <c r="N94" s="25"/>
      <c r="P94" s="49" t="s">
        <v>12</v>
      </c>
      <c r="Q94" s="120" t="str">
        <f ca="1">IF(COUNTIF(Protokoll!$AG$7:$AG$29,K90)=0,"",OFFSET(Protokoll!$H$6,MATCH(K90,Protokoll!$AG$7:$AG$29,0),))</f>
        <v/>
      </c>
      <c r="R94" s="27"/>
      <c r="S94" s="18"/>
    </row>
    <row r="95" spans="1:19" s="70" customFormat="1" ht="32.25" customHeight="1" x14ac:dyDescent="0.35">
      <c r="A95" s="14"/>
      <c r="B95" s="68" t="s">
        <v>17</v>
      </c>
      <c r="C95" s="19"/>
      <c r="D95" s="19"/>
      <c r="E95" s="19"/>
      <c r="F95" s="68" t="s">
        <v>18</v>
      </c>
      <c r="G95"/>
      <c r="H95"/>
      <c r="I95" s="18"/>
      <c r="J95"/>
      <c r="K95" s="14"/>
      <c r="L95" s="68" t="s">
        <v>17</v>
      </c>
      <c r="M95" s="19"/>
      <c r="N95" s="19"/>
      <c r="O95" s="19"/>
      <c r="P95" s="68" t="s">
        <v>18</v>
      </c>
      <c r="Q95"/>
      <c r="R95"/>
      <c r="S95" s="69"/>
    </row>
    <row r="96" spans="1:19" ht="42" customHeight="1" thickBot="1" x14ac:dyDescent="0.5">
      <c r="A96" s="14"/>
      <c r="B96" s="32" t="str">
        <f ca="1">IF(COUNTIF(Protokoll!$AG$7:$AG$29,A90)=0,"",IF(OFFSET(Protokoll!$J$6,MATCH(A90,Protokoll!$AG$7:$AG$29,0),)&gt;0,OFFSET(Protokoll!$J$6,MATCH(A90,Protokoll!$AG$7:$AG$29,0),),""))</f>
        <v/>
      </c>
      <c r="C96" s="26"/>
      <c r="D96" s="28"/>
      <c r="E96" s="29"/>
      <c r="F96" s="32" t="str">
        <f ca="1">IF(COUNTIF(Protokoll!$AG$7:$AG$29,A90)=0,"",IF(OFFSET(Protokoll!$R$6,MATCH(A90,Protokoll!$AG$7:$AG$29,0),)&gt;0,OFFSET(Protokoll!$R$6,MATCH(A90,Protokoll!$AG$7:$AG$29,0),),""))</f>
        <v/>
      </c>
      <c r="G96" s="26"/>
      <c r="H96" s="28"/>
      <c r="I96" s="18"/>
      <c r="K96" s="14"/>
      <c r="L96" s="32" t="str">
        <f ca="1">IF(COUNTIF(Protokoll!$AG$7:$AG$29,K90)=0,"",IF(OFFSET(Protokoll!$J$6,MATCH(K90,Protokoll!$AG$7:$AG$29,0),)&gt;0,OFFSET(Protokoll!$J$6,MATCH(K90,Protokoll!$AG$7:$AG$29,0),),""))</f>
        <v/>
      </c>
      <c r="M96" s="26"/>
      <c r="N96" s="28"/>
      <c r="O96" s="29"/>
      <c r="P96" s="32" t="str">
        <f ca="1">IF(COUNTIF(Protokoll!$AG$7:$AG$29,K90)=0,"",IF(OFFSET(Protokoll!$R$6,MATCH(K90,Protokoll!$AG$7:$AG$29,0),)&gt;0,OFFSET(Protokoll!$R$6,MATCH(K90,Protokoll!$AG$7:$AG$29,0),),""))</f>
        <v/>
      </c>
      <c r="Q96" s="26"/>
      <c r="R96" s="28"/>
      <c r="S96" s="18"/>
    </row>
    <row r="97" spans="1:19" ht="42" customHeight="1" thickBot="1" x14ac:dyDescent="0.3">
      <c r="A97" s="14"/>
      <c r="B97" s="20"/>
      <c r="C97" s="20"/>
      <c r="D97" s="21" t="s">
        <v>1</v>
      </c>
      <c r="E97" s="20"/>
      <c r="F97" s="20"/>
      <c r="G97" s="20"/>
      <c r="H97" s="21" t="s">
        <v>1</v>
      </c>
      <c r="I97" s="18"/>
      <c r="K97" s="14"/>
      <c r="L97" s="20"/>
      <c r="M97" s="20"/>
      <c r="N97" s="21" t="s">
        <v>1</v>
      </c>
      <c r="O97" s="20"/>
      <c r="P97" s="20"/>
      <c r="Q97" s="20"/>
      <c r="R97" s="21" t="s">
        <v>1</v>
      </c>
      <c r="S97" s="18"/>
    </row>
    <row r="98" spans="1:19" ht="9.75" customHeight="1" x14ac:dyDescent="0.25">
      <c r="A98" s="22"/>
      <c r="B98" s="8"/>
      <c r="C98" s="8"/>
      <c r="D98" s="8"/>
      <c r="E98" s="8"/>
      <c r="F98" s="8"/>
      <c r="G98" s="8"/>
      <c r="H98" s="8"/>
      <c r="I98" s="23"/>
      <c r="K98" s="22"/>
      <c r="L98" s="8"/>
      <c r="M98" s="8"/>
      <c r="N98" s="8"/>
      <c r="O98" s="8"/>
      <c r="P98" s="8"/>
      <c r="Q98" s="8"/>
      <c r="R98" s="8"/>
      <c r="S98" s="23"/>
    </row>
    <row r="99" spans="1:19" ht="9" customHeight="1" x14ac:dyDescent="0.25"/>
    <row r="100" spans="1:19" ht="9.75" customHeight="1" thickBot="1" x14ac:dyDescent="0.3">
      <c r="A100" s="11"/>
      <c r="B100" s="12"/>
      <c r="C100" s="12"/>
      <c r="D100" s="12"/>
      <c r="E100" s="12"/>
      <c r="F100" s="12"/>
      <c r="G100" s="12"/>
      <c r="H100" s="12"/>
      <c r="I100" s="13"/>
      <c r="K100" s="11"/>
      <c r="L100" s="12"/>
      <c r="M100" s="12"/>
      <c r="N100" s="12"/>
      <c r="O100" s="12"/>
      <c r="P100" s="12"/>
      <c r="Q100" s="12"/>
      <c r="R100" s="12"/>
      <c r="S100" s="13"/>
    </row>
    <row r="101" spans="1:19" ht="28.5" customHeight="1" thickBot="1" x14ac:dyDescent="0.45">
      <c r="A101" s="126">
        <f>+A90+2</f>
        <v>19</v>
      </c>
      <c r="B101" s="15" t="s">
        <v>21</v>
      </c>
      <c r="C101" s="16"/>
      <c r="D101" s="16"/>
      <c r="E101" s="16"/>
      <c r="F101" s="17"/>
      <c r="G101" s="16" t="s">
        <v>30</v>
      </c>
      <c r="H101" s="121" t="str">
        <f>IF(COUNTIF(Protokoll!$AG$7:$AG$29,A101)=1,INDEX(Protokoll!$A$7:$A$29,MATCH(A101,Protokoll!$AG$7:$AG$29,0)),"")</f>
        <v/>
      </c>
      <c r="I101" s="18"/>
      <c r="K101" s="126">
        <f>+K90+2</f>
        <v>20</v>
      </c>
      <c r="L101" s="15" t="s">
        <v>21</v>
      </c>
      <c r="M101" s="16"/>
      <c r="N101" s="16"/>
      <c r="O101" s="16"/>
      <c r="P101" s="17"/>
      <c r="Q101" s="16" t="s">
        <v>30</v>
      </c>
      <c r="R101" s="121" t="str">
        <f>IF(COUNTIF(Protokoll!$AG$7:$AG$29,K101)=1,INDEX(Protokoll!$A$7:$A$29,MATCH(K101,Protokoll!$AG$7:$AG$29,0)),"")</f>
        <v/>
      </c>
      <c r="S101" s="18"/>
    </row>
    <row r="102" spans="1:19" ht="8.25" customHeight="1" x14ac:dyDescent="0.25">
      <c r="A102" s="14"/>
      <c r="I102" s="18"/>
      <c r="K102" s="14"/>
      <c r="S102" s="18"/>
    </row>
    <row r="103" spans="1:19" ht="35.15" customHeight="1" x14ac:dyDescent="0.45">
      <c r="A103" s="14"/>
      <c r="B103" s="49" t="s">
        <v>4</v>
      </c>
      <c r="C103" s="33" t="str">
        <f ca="1">IF(COUNTIF(Protokoll!$AG$7:$AG$29,A101)=0,"",OFFSET(Protokoll!$B$6,MATCH(A101,Protokoll!$AG$7:$AG$29,0),))</f>
        <v/>
      </c>
      <c r="D103" s="25"/>
      <c r="F103" s="49" t="s">
        <v>9</v>
      </c>
      <c r="G103" s="33" t="str">
        <f ca="1">IF(COUNTIF(Protokoll!$AG$7:$AG$29,A101)=0,"",OFFSET(Protokoll!$C$6,MATCH(A101,Protokoll!$AG$7:$AG$29,0),))</f>
        <v/>
      </c>
      <c r="H103" s="25"/>
      <c r="I103" s="18"/>
      <c r="K103" s="14"/>
      <c r="L103" s="49" t="s">
        <v>4</v>
      </c>
      <c r="M103" s="33" t="str">
        <f ca="1">IF(COUNTIF(Protokoll!$AG$7:$AG$29,K101)=0,"",OFFSET(Protokoll!$B$6,MATCH(K101,Protokoll!$AG$7:$AG$29,0),))</f>
        <v/>
      </c>
      <c r="N103" s="25"/>
      <c r="P103" s="49" t="s">
        <v>9</v>
      </c>
      <c r="Q103" s="33" t="str">
        <f ca="1">IF(COUNTIF(Protokoll!$AG$7:$AG$29,K101)=0,"",OFFSET(Protokoll!$C$6,MATCH(K101,Protokoll!$AG$7:$AG$29,0),))</f>
        <v/>
      </c>
      <c r="R103" s="25"/>
      <c r="S103" s="18"/>
    </row>
    <row r="104" spans="1:19" ht="35.15" customHeight="1" x14ac:dyDescent="0.45">
      <c r="A104" s="14"/>
      <c r="B104" s="49" t="s">
        <v>3</v>
      </c>
      <c r="C104" s="24" t="str">
        <f ca="1">IF(COUNTIF(Protokoll!$AG$7:$AG$29,A101)=0,"",OFFSET(Protokoll!$D$6,MATCH(A101,Protokoll!$AG$7:$AG$29,0),))</f>
        <v/>
      </c>
      <c r="D104" s="31"/>
      <c r="F104" s="49" t="s">
        <v>11</v>
      </c>
      <c r="G104" s="34" t="str">
        <f ca="1">IF(COUNTIF(Protokoll!$AG$7:$AG$29,A101)=0,"",IF(OFFSET(Protokoll!$G$6,MATCH(A101,Protokoll!$AG$7:$AG$29,0),)&gt;0,OFFSET(Protokoll!$G$6,MATCH(A101,Protokoll!$AG$7:$AG$29,0),),""))</f>
        <v/>
      </c>
      <c r="H104" s="35"/>
      <c r="I104" s="18"/>
      <c r="K104" s="14"/>
      <c r="L104" s="49" t="s">
        <v>3</v>
      </c>
      <c r="M104" s="24" t="str">
        <f ca="1">IF(COUNTIF(Protokoll!$AG$7:$AG$29,K101)=0,"",OFFSET(Protokoll!$D$6,MATCH(K101,Protokoll!$AG$7:$AG$29,0),))</f>
        <v/>
      </c>
      <c r="N104" s="31"/>
      <c r="P104" s="49" t="s">
        <v>11</v>
      </c>
      <c r="Q104" s="34" t="str">
        <f ca="1">IF(COUNTIF(Protokoll!$AG$7:$AG$29,K101)=0,"",IF(OFFSET(Protokoll!$G$6,MATCH(K101,Protokoll!$AG$7:$AG$29,0),)&gt;0,OFFSET(Protokoll!$G$6,MATCH(K101,Protokoll!$AG$7:$AG$29,0),),""))</f>
        <v/>
      </c>
      <c r="R104" s="35"/>
      <c r="S104" s="18"/>
    </row>
    <row r="105" spans="1:19" ht="34.5" customHeight="1" x14ac:dyDescent="0.45">
      <c r="A105" s="14"/>
      <c r="B105" s="49" t="s">
        <v>10</v>
      </c>
      <c r="C105" s="30" t="str">
        <f ca="1">IF(COUNTIF(Protokoll!$AG$7:$AG$29,A101)=0,"",OFFSET(Protokoll!$F$6,MATCH(A101,Protokoll!$AG$7:$AG$29,0),))</f>
        <v/>
      </c>
      <c r="D105" s="25"/>
      <c r="F105" s="49" t="s">
        <v>12</v>
      </c>
      <c r="G105" s="120" t="str">
        <f ca="1">IF(COUNTIF(Protokoll!$AG$7:$AG$29,A101)=0,"",OFFSET(Protokoll!$H$6,MATCH(A101,Protokoll!$AG$7:$AG$29,0),))</f>
        <v/>
      </c>
      <c r="H105" s="27"/>
      <c r="I105" s="18"/>
      <c r="K105" s="14"/>
      <c r="L105" s="49" t="s">
        <v>10</v>
      </c>
      <c r="M105" s="30" t="str">
        <f ca="1">IF(COUNTIF(Protokoll!$AG$7:$AG$29,K101)=0,"",OFFSET(Protokoll!$F$6,MATCH(K101,Protokoll!$AG$7:$AG$29,0),))</f>
        <v/>
      </c>
      <c r="N105" s="25"/>
      <c r="P105" s="49" t="s">
        <v>12</v>
      </c>
      <c r="Q105" s="120" t="str">
        <f ca="1">IF(COUNTIF(Protokoll!$AG$7:$AG$29,K101)=0,"",OFFSET(Protokoll!$H$6,MATCH(K101,Protokoll!$AG$7:$AG$29,0),))</f>
        <v/>
      </c>
      <c r="R105" s="27"/>
      <c r="S105" s="18"/>
    </row>
    <row r="106" spans="1:19" s="70" customFormat="1" ht="32.25" customHeight="1" x14ac:dyDescent="0.35">
      <c r="A106" s="14"/>
      <c r="B106" s="68" t="s">
        <v>17</v>
      </c>
      <c r="C106" s="19"/>
      <c r="D106" s="19"/>
      <c r="E106" s="19"/>
      <c r="F106" s="68" t="s">
        <v>18</v>
      </c>
      <c r="G106"/>
      <c r="H106"/>
      <c r="I106" s="18"/>
      <c r="J106"/>
      <c r="K106" s="14"/>
      <c r="L106" s="68" t="s">
        <v>17</v>
      </c>
      <c r="M106" s="19"/>
      <c r="N106" s="19"/>
      <c r="O106" s="19"/>
      <c r="P106" s="68" t="s">
        <v>18</v>
      </c>
      <c r="Q106"/>
      <c r="R106"/>
      <c r="S106" s="69"/>
    </row>
    <row r="107" spans="1:19" ht="42" customHeight="1" thickBot="1" x14ac:dyDescent="0.5">
      <c r="A107" s="14"/>
      <c r="B107" s="32" t="str">
        <f ca="1">IF(COUNTIF(Protokoll!$AG$7:$AG$29,A101)=0,"",IF(OFFSET(Protokoll!$J$6,MATCH(A101,Protokoll!$AG$7:$AG$29,0),)&gt;0,OFFSET(Protokoll!$J$6,MATCH(A101,Protokoll!$AG$7:$AG$29,0),),""))</f>
        <v/>
      </c>
      <c r="C107" s="26"/>
      <c r="D107" s="28"/>
      <c r="E107" s="29"/>
      <c r="F107" s="32" t="str">
        <f ca="1">IF(COUNTIF(Protokoll!$AG$7:$AG$29,A101)=0,"",IF(OFFSET(Protokoll!$R$6,MATCH(A101,Protokoll!$AG$7:$AG$29,0),)&gt;0,OFFSET(Protokoll!$R$6,MATCH(A101,Protokoll!$AG$7:$AG$29,0),),""))</f>
        <v/>
      </c>
      <c r="G107" s="26"/>
      <c r="H107" s="28"/>
      <c r="I107" s="18"/>
      <c r="K107" s="14"/>
      <c r="L107" s="32" t="str">
        <f ca="1">IF(COUNTIF(Protokoll!$AG$7:$AG$29,K101)=0,"",IF(OFFSET(Protokoll!$J$6,MATCH(K101,Protokoll!$AG$7:$AG$29,0),)&gt;0,OFFSET(Protokoll!$J$6,MATCH(K101,Protokoll!$AG$7:$AG$29,0),),""))</f>
        <v/>
      </c>
      <c r="M107" s="26"/>
      <c r="N107" s="28"/>
      <c r="O107" s="29"/>
      <c r="P107" s="32" t="str">
        <f ca="1">IF(COUNTIF(Protokoll!$AG$7:$AG$29,K101)=0,"",IF(OFFSET(Protokoll!$R$6,MATCH(K101,Protokoll!$AG$7:$AG$29,0),)&gt;0,OFFSET(Protokoll!$R$6,MATCH(K101,Protokoll!$AG$7:$AG$29,0),),""))</f>
        <v/>
      </c>
      <c r="Q107" s="26"/>
      <c r="R107" s="28"/>
      <c r="S107" s="18"/>
    </row>
    <row r="108" spans="1:19" ht="42" customHeight="1" thickBot="1" x14ac:dyDescent="0.3">
      <c r="A108" s="14"/>
      <c r="B108" s="20"/>
      <c r="C108" s="20"/>
      <c r="D108" s="21" t="s">
        <v>1</v>
      </c>
      <c r="E108" s="20"/>
      <c r="F108" s="20"/>
      <c r="G108" s="20"/>
      <c r="H108" s="21" t="s">
        <v>1</v>
      </c>
      <c r="I108" s="18"/>
      <c r="K108" s="14"/>
      <c r="L108" s="20"/>
      <c r="M108" s="20"/>
      <c r="N108" s="21" t="s">
        <v>1</v>
      </c>
      <c r="O108" s="20"/>
      <c r="P108" s="20"/>
      <c r="Q108" s="20"/>
      <c r="R108" s="21" t="s">
        <v>1</v>
      </c>
      <c r="S108" s="18"/>
    </row>
    <row r="109" spans="1:19" ht="9.75" customHeight="1" x14ac:dyDescent="0.25">
      <c r="A109" s="22"/>
      <c r="B109" s="8"/>
      <c r="C109" s="8"/>
      <c r="D109" s="8"/>
      <c r="E109" s="8"/>
      <c r="F109" s="8"/>
      <c r="G109" s="8"/>
      <c r="H109" s="8"/>
      <c r="I109" s="23"/>
      <c r="K109" s="22"/>
      <c r="L109" s="8"/>
      <c r="M109" s="8"/>
      <c r="N109" s="8"/>
      <c r="O109" s="8"/>
      <c r="P109" s="8"/>
      <c r="Q109" s="8"/>
      <c r="R109" s="8"/>
      <c r="S109" s="23"/>
    </row>
    <row r="110" spans="1:19" ht="4.5" customHeight="1" x14ac:dyDescent="0.25"/>
    <row r="111" spans="1:19" ht="9.75" customHeight="1" thickBot="1" x14ac:dyDescent="0.3">
      <c r="A111" s="11"/>
      <c r="B111" s="12"/>
      <c r="C111" s="12"/>
      <c r="D111" s="12"/>
      <c r="E111" s="12"/>
      <c r="F111" s="12"/>
      <c r="G111" s="12"/>
      <c r="H111" s="12"/>
      <c r="I111" s="13"/>
      <c r="K111" s="11"/>
      <c r="L111" s="12"/>
      <c r="M111" s="12"/>
      <c r="N111" s="12"/>
      <c r="O111" s="12"/>
      <c r="P111" s="12"/>
      <c r="Q111" s="12"/>
      <c r="R111" s="12"/>
      <c r="S111" s="13"/>
    </row>
    <row r="112" spans="1:19" ht="28.5" customHeight="1" thickBot="1" x14ac:dyDescent="0.45">
      <c r="A112" s="126">
        <f>+A101+2</f>
        <v>21</v>
      </c>
      <c r="B112" s="15" t="s">
        <v>21</v>
      </c>
      <c r="C112" s="16"/>
      <c r="D112" s="16"/>
      <c r="E112" s="16"/>
      <c r="F112" s="17"/>
      <c r="G112" s="16" t="s">
        <v>30</v>
      </c>
      <c r="H112" s="121" t="str">
        <f>IF(COUNTIF(Protokoll!$AG$7:$AG$29,A112)=1,INDEX(Protokoll!$A$7:$A$29,MATCH(A112,Protokoll!$AG$7:$AG$29,0)),"")</f>
        <v/>
      </c>
      <c r="I112" s="18"/>
      <c r="K112" s="126">
        <f>+K101+2</f>
        <v>22</v>
      </c>
      <c r="L112" s="15" t="s">
        <v>21</v>
      </c>
      <c r="M112" s="16"/>
      <c r="N112" s="16"/>
      <c r="O112" s="16"/>
      <c r="P112" s="17"/>
      <c r="Q112" s="16" t="s">
        <v>30</v>
      </c>
      <c r="R112" s="121" t="str">
        <f>IF(COUNTIF(Protokoll!$AG$7:$AG$29,K112)=1,INDEX(Protokoll!$A$7:$A$29,MATCH(K112,Protokoll!$AG$7:$AG$29,0)),"")</f>
        <v/>
      </c>
      <c r="S112" s="18"/>
    </row>
    <row r="113" spans="1:19" ht="8.25" customHeight="1" x14ac:dyDescent="0.25">
      <c r="A113" s="14"/>
      <c r="I113" s="18"/>
      <c r="K113" s="14"/>
      <c r="S113" s="18"/>
    </row>
    <row r="114" spans="1:19" ht="35.15" customHeight="1" x14ac:dyDescent="0.45">
      <c r="A114" s="14"/>
      <c r="B114" s="49" t="s">
        <v>4</v>
      </c>
      <c r="C114" s="33" t="str">
        <f ca="1">IF(COUNTIF(Protokoll!$AG$7:$AG$29,A112)=0,"",OFFSET(Protokoll!$B$6,MATCH(A112,Protokoll!$AG$7:$AG$29,0),))</f>
        <v/>
      </c>
      <c r="D114" s="25"/>
      <c r="F114" s="49" t="s">
        <v>9</v>
      </c>
      <c r="G114" s="33" t="str">
        <f ca="1">IF(COUNTIF(Protokoll!$AG$7:$AG$29,A112)=0,"",OFFSET(Protokoll!$C$6,MATCH(A112,Protokoll!$AG$7:$AG$29,0),))</f>
        <v/>
      </c>
      <c r="H114" s="25"/>
      <c r="I114" s="18"/>
      <c r="K114" s="14"/>
      <c r="L114" s="49" t="s">
        <v>4</v>
      </c>
      <c r="M114" s="33" t="str">
        <f ca="1">IF(COUNTIF(Protokoll!$AG$7:$AG$29,K112)=0,"",OFFSET(Protokoll!$B$6,MATCH(K112,Protokoll!$AG$7:$AG$29,0),))</f>
        <v/>
      </c>
      <c r="N114" s="25"/>
      <c r="P114" s="49" t="s">
        <v>9</v>
      </c>
      <c r="Q114" s="33" t="str">
        <f ca="1">IF(COUNTIF(Protokoll!$AG$7:$AG$29,K112)=0,"",OFFSET(Protokoll!$C$6,MATCH(K112,Protokoll!$AG$7:$AG$29,0),))</f>
        <v/>
      </c>
      <c r="R114" s="25"/>
      <c r="S114" s="18"/>
    </row>
    <row r="115" spans="1:19" ht="35.15" customHeight="1" x14ac:dyDescent="0.45">
      <c r="A115" s="14"/>
      <c r="B115" s="49" t="s">
        <v>3</v>
      </c>
      <c r="C115" s="24" t="str">
        <f ca="1">IF(COUNTIF(Protokoll!$AG$7:$AG$29,A112)=0,"",OFFSET(Protokoll!$D$6,MATCH(A112,Protokoll!$AG$7:$AG$29,0),))</f>
        <v/>
      </c>
      <c r="D115" s="31"/>
      <c r="F115" s="49" t="s">
        <v>11</v>
      </c>
      <c r="G115" s="34" t="str">
        <f ca="1">IF(COUNTIF(Protokoll!$AG$7:$AG$29,A112)=0,"",IF(OFFSET(Protokoll!$G$6,MATCH(A112,Protokoll!$AG$7:$AG$29,0),)&gt;0,OFFSET(Protokoll!$G$6,MATCH(A112,Protokoll!$AG$7:$AG$29,0),),""))</f>
        <v/>
      </c>
      <c r="H115" s="35"/>
      <c r="I115" s="18"/>
      <c r="K115" s="14"/>
      <c r="L115" s="49" t="s">
        <v>3</v>
      </c>
      <c r="M115" s="24" t="str">
        <f ca="1">IF(COUNTIF(Protokoll!$AG$7:$AG$29,K112)=0,"",OFFSET(Protokoll!$D$6,MATCH(K112,Protokoll!$AG$7:$AG$29,0),))</f>
        <v/>
      </c>
      <c r="N115" s="31"/>
      <c r="P115" s="49" t="s">
        <v>11</v>
      </c>
      <c r="Q115" s="34" t="str">
        <f ca="1">IF(COUNTIF(Protokoll!$AG$7:$AG$29,K112)=0,"",IF(OFFSET(Protokoll!$G$6,MATCH(K112,Protokoll!$AG$7:$AG$29,0),)&gt;0,OFFSET(Protokoll!$G$6,MATCH(K112,Protokoll!$AG$7:$AG$29,0),),""))</f>
        <v/>
      </c>
      <c r="R115" s="35"/>
      <c r="S115" s="18"/>
    </row>
    <row r="116" spans="1:19" ht="34.5" customHeight="1" x14ac:dyDescent="0.45">
      <c r="A116" s="14"/>
      <c r="B116" s="49" t="s">
        <v>10</v>
      </c>
      <c r="C116" s="30" t="str">
        <f ca="1">IF(COUNTIF(Protokoll!$AG$7:$AG$29,A112)=0,"",OFFSET(Protokoll!$F$6,MATCH(A112,Protokoll!$AG$7:$AG$29,0),))</f>
        <v/>
      </c>
      <c r="D116" s="25"/>
      <c r="F116" s="49" t="s">
        <v>12</v>
      </c>
      <c r="G116" s="120" t="str">
        <f ca="1">IF(COUNTIF(Protokoll!$AG$7:$AG$29,A112)=0,"",OFFSET(Protokoll!$H$6,MATCH(A112,Protokoll!$AG$7:$AG$29,0),))</f>
        <v/>
      </c>
      <c r="H116" s="27"/>
      <c r="I116" s="18"/>
      <c r="K116" s="14"/>
      <c r="L116" s="49" t="s">
        <v>10</v>
      </c>
      <c r="M116" s="30" t="str">
        <f ca="1">IF(COUNTIF(Protokoll!$AG$7:$AG$29,K112)=0,"",OFFSET(Protokoll!$F$6,MATCH(K112,Protokoll!$AG$7:$AG$29,0),))</f>
        <v/>
      </c>
      <c r="N116" s="25"/>
      <c r="P116" s="49" t="s">
        <v>12</v>
      </c>
      <c r="Q116" s="120" t="str">
        <f ca="1">IF(COUNTIF(Protokoll!$AG$7:$AG$29,K112)=0,"",OFFSET(Protokoll!$H$6,MATCH(K112,Protokoll!$AG$7:$AG$29,0),))</f>
        <v/>
      </c>
      <c r="R116" s="27"/>
      <c r="S116" s="18"/>
    </row>
    <row r="117" spans="1:19" s="70" customFormat="1" ht="32.25" customHeight="1" x14ac:dyDescent="0.35">
      <c r="A117" s="14"/>
      <c r="B117" s="68" t="s">
        <v>17</v>
      </c>
      <c r="C117" s="19"/>
      <c r="D117" s="19"/>
      <c r="E117" s="19"/>
      <c r="F117" s="68" t="s">
        <v>18</v>
      </c>
      <c r="G117"/>
      <c r="H117"/>
      <c r="I117" s="18"/>
      <c r="J117"/>
      <c r="K117" s="14"/>
      <c r="L117" s="68" t="s">
        <v>17</v>
      </c>
      <c r="M117" s="19"/>
      <c r="N117" s="19"/>
      <c r="O117" s="19"/>
      <c r="P117" s="68" t="s">
        <v>18</v>
      </c>
      <c r="Q117"/>
      <c r="R117"/>
      <c r="S117" s="69"/>
    </row>
    <row r="118" spans="1:19" ht="42" customHeight="1" thickBot="1" x14ac:dyDescent="0.5">
      <c r="A118" s="14"/>
      <c r="B118" s="32" t="str">
        <f ca="1">IF(COUNTIF(Protokoll!$AG$7:$AG$29,A112)=0,"",IF(OFFSET(Protokoll!$J$6,MATCH(A112,Protokoll!$AG$7:$AG$29,0),)&gt;0,OFFSET(Protokoll!$J$6,MATCH(A112,Protokoll!$AG$7:$AG$29,0),),""))</f>
        <v/>
      </c>
      <c r="C118" s="26"/>
      <c r="D118" s="28"/>
      <c r="E118" s="29"/>
      <c r="F118" s="32" t="str">
        <f ca="1">IF(COUNTIF(Protokoll!$AG$7:$AG$29,A112)=0,"",IF(OFFSET(Protokoll!$R$6,MATCH(A112,Protokoll!$AG$7:$AG$29,0),)&gt;0,OFFSET(Protokoll!$R$6,MATCH(A112,Protokoll!$AG$7:$AG$29,0),),""))</f>
        <v/>
      </c>
      <c r="G118" s="26"/>
      <c r="H118" s="28"/>
      <c r="I118" s="18"/>
      <c r="K118" s="14"/>
      <c r="L118" s="32" t="str">
        <f ca="1">IF(COUNTIF(Protokoll!$AG$7:$AG$29,K112)=0,"",IF(OFFSET(Protokoll!$J$6,MATCH(K112,Protokoll!$AG$7:$AG$29,0),)&gt;0,OFFSET(Protokoll!$J$6,MATCH(K112,Protokoll!$AG$7:$AG$29,0),),""))</f>
        <v/>
      </c>
      <c r="M118" s="26"/>
      <c r="N118" s="28"/>
      <c r="O118" s="29"/>
      <c r="P118" s="32" t="str">
        <f ca="1">IF(COUNTIF(Protokoll!$AG$7:$AG$29,K112)=0,"",IF(OFFSET(Protokoll!$R$6,MATCH(K112,Protokoll!$AG$7:$AG$29,0),)&gt;0,OFFSET(Protokoll!$R$6,MATCH(K112,Protokoll!$AG$7:$AG$29,0),),""))</f>
        <v/>
      </c>
      <c r="Q118" s="26"/>
      <c r="R118" s="28"/>
      <c r="S118" s="18"/>
    </row>
    <row r="119" spans="1:19" ht="42" customHeight="1" thickBot="1" x14ac:dyDescent="0.3">
      <c r="A119" s="14"/>
      <c r="B119" s="20"/>
      <c r="C119" s="20"/>
      <c r="D119" s="21" t="s">
        <v>1</v>
      </c>
      <c r="E119" s="20"/>
      <c r="F119" s="20"/>
      <c r="G119" s="20"/>
      <c r="H119" s="21" t="s">
        <v>1</v>
      </c>
      <c r="I119" s="18"/>
      <c r="K119" s="14"/>
      <c r="L119" s="20"/>
      <c r="M119" s="20"/>
      <c r="N119" s="21" t="s">
        <v>1</v>
      </c>
      <c r="O119" s="20"/>
      <c r="P119" s="20"/>
      <c r="Q119" s="20"/>
      <c r="R119" s="21" t="s">
        <v>1</v>
      </c>
      <c r="S119" s="18"/>
    </row>
    <row r="120" spans="1:19" ht="9.75" customHeight="1" x14ac:dyDescent="0.25">
      <c r="A120" s="22"/>
      <c r="B120" s="8"/>
      <c r="C120" s="8"/>
      <c r="D120" s="8"/>
      <c r="E120" s="8"/>
      <c r="F120" s="8"/>
      <c r="G120" s="8"/>
      <c r="H120" s="8"/>
      <c r="I120" s="23"/>
      <c r="K120" s="22"/>
      <c r="L120" s="8"/>
      <c r="M120" s="8"/>
      <c r="N120" s="8"/>
      <c r="O120" s="8"/>
      <c r="P120" s="8"/>
      <c r="Q120" s="8"/>
      <c r="R120" s="8"/>
      <c r="S120" s="23"/>
    </row>
    <row r="121" spans="1:19" ht="8.25" customHeight="1" x14ac:dyDescent="0.25"/>
    <row r="122" spans="1:19" ht="9.75" customHeight="1" thickBot="1" x14ac:dyDescent="0.3">
      <c r="A122" s="11"/>
      <c r="B122" s="12"/>
      <c r="C122" s="12"/>
      <c r="D122" s="12"/>
      <c r="E122" s="12"/>
      <c r="F122" s="12"/>
      <c r="G122" s="12"/>
      <c r="H122" s="12"/>
      <c r="I122" s="13"/>
      <c r="K122" s="11"/>
      <c r="L122" s="12"/>
      <c r="M122" s="12"/>
      <c r="N122" s="12"/>
      <c r="O122" s="12"/>
      <c r="P122" s="12"/>
      <c r="Q122" s="12"/>
      <c r="R122" s="12"/>
      <c r="S122" s="13"/>
    </row>
    <row r="123" spans="1:19" ht="28.5" customHeight="1" thickBot="1" x14ac:dyDescent="0.45">
      <c r="A123" s="126">
        <f>+A112+2</f>
        <v>23</v>
      </c>
      <c r="B123" s="15" t="s">
        <v>21</v>
      </c>
      <c r="C123" s="16"/>
      <c r="D123" s="16"/>
      <c r="E123" s="16"/>
      <c r="F123" s="17"/>
      <c r="G123" s="16" t="s">
        <v>30</v>
      </c>
      <c r="H123" s="121" t="str">
        <f>IF(COUNTIF(Protokoll!$AG$7:$AG$29,A123)=1,INDEX(Protokoll!$A$7:$A$29,MATCH(A123,Protokoll!$AG$7:$AG$29,0)),"")</f>
        <v/>
      </c>
      <c r="I123" s="18"/>
      <c r="K123" s="126">
        <f>+K112+2</f>
        <v>24</v>
      </c>
      <c r="L123" s="15" t="s">
        <v>21</v>
      </c>
      <c r="M123" s="16"/>
      <c r="N123" s="16"/>
      <c r="O123" s="16"/>
      <c r="P123" s="17"/>
      <c r="Q123" s="16" t="s">
        <v>30</v>
      </c>
      <c r="R123" s="121" t="str">
        <f>IF(COUNTIF(Protokoll!$AG$7:$AG$29,K123)=1,INDEX(Protokoll!$A$7:$A$29,MATCH(K123,Protokoll!$AG$7:$AG$29,0)),"")</f>
        <v/>
      </c>
      <c r="S123" s="18"/>
    </row>
    <row r="124" spans="1:19" ht="8.25" customHeight="1" x14ac:dyDescent="0.25">
      <c r="A124" s="14"/>
      <c r="I124" s="18"/>
      <c r="K124" s="14"/>
      <c r="S124" s="18"/>
    </row>
    <row r="125" spans="1:19" ht="35.15" customHeight="1" x14ac:dyDescent="0.45">
      <c r="A125" s="14"/>
      <c r="B125" s="49" t="s">
        <v>4</v>
      </c>
      <c r="C125" s="33" t="str">
        <f ca="1">IF(COUNTIF(Protokoll!$AG$7:$AG$29,A123)=0,"",OFFSET(Protokoll!$B$6,MATCH(A123,Protokoll!$AG$7:$AG$29,0),))</f>
        <v/>
      </c>
      <c r="D125" s="25"/>
      <c r="F125" s="49" t="s">
        <v>9</v>
      </c>
      <c r="G125" s="33" t="str">
        <f ca="1">IF(COUNTIF(Protokoll!$AG$7:$AG$29,A123)=0,"",OFFSET(Protokoll!$C$6,MATCH(A123,Protokoll!$AG$7:$AG$29,0),))</f>
        <v/>
      </c>
      <c r="H125" s="25"/>
      <c r="I125" s="18"/>
      <c r="K125" s="14"/>
      <c r="L125" s="49" t="s">
        <v>4</v>
      </c>
      <c r="M125" s="33" t="str">
        <f ca="1">IF(COUNTIF(Protokoll!$AG$7:$AG$29,K123)=0,"",OFFSET(Protokoll!$B$6,MATCH(K123,Protokoll!$AG$7:$AG$29,0),))</f>
        <v/>
      </c>
      <c r="N125" s="25"/>
      <c r="P125" s="49" t="s">
        <v>9</v>
      </c>
      <c r="Q125" s="33" t="str">
        <f ca="1">IF(COUNTIF(Protokoll!$AG$7:$AG$29,K123)=0,"",OFFSET(Protokoll!$C$6,MATCH(K123,Protokoll!$AG$7:$AG$29,0),))</f>
        <v/>
      </c>
      <c r="R125" s="25"/>
      <c r="S125" s="18"/>
    </row>
    <row r="126" spans="1:19" ht="35.15" customHeight="1" x14ac:dyDescent="0.45">
      <c r="A126" s="14"/>
      <c r="B126" s="49" t="s">
        <v>3</v>
      </c>
      <c r="C126" s="24" t="str">
        <f ca="1">IF(COUNTIF(Protokoll!$AG$7:$AG$29,A123)=0,"",OFFSET(Protokoll!$D$6,MATCH(A123,Protokoll!$AG$7:$AG$29,0),))</f>
        <v/>
      </c>
      <c r="D126" s="31"/>
      <c r="F126" s="49" t="s">
        <v>11</v>
      </c>
      <c r="G126" s="34" t="str">
        <f ca="1">IF(COUNTIF(Protokoll!$AG$7:$AG$29,A123)=0,"",IF(OFFSET(Protokoll!$G$6,MATCH(A123,Protokoll!$AG$7:$AG$29,0),)&gt;0,OFFSET(Protokoll!$G$6,MATCH(A123,Protokoll!$AG$7:$AG$29,0),),""))</f>
        <v/>
      </c>
      <c r="H126" s="35"/>
      <c r="I126" s="18"/>
      <c r="K126" s="14"/>
      <c r="L126" s="49" t="s">
        <v>3</v>
      </c>
      <c r="M126" s="24" t="str">
        <f ca="1">IF(COUNTIF(Protokoll!$AG$7:$AG$29,K123)=0,"",OFFSET(Protokoll!$D$6,MATCH(K123,Protokoll!$AG$7:$AG$29,0),))</f>
        <v/>
      </c>
      <c r="N126" s="31"/>
      <c r="P126" s="49" t="s">
        <v>11</v>
      </c>
      <c r="Q126" s="34" t="str">
        <f ca="1">IF(COUNTIF(Protokoll!$AG$7:$AG$29,K123)=0,"",IF(OFFSET(Protokoll!$G$6,MATCH(K123,Protokoll!$AG$7:$AG$29,0),)&gt;0,OFFSET(Protokoll!$G$6,MATCH(K123,Protokoll!$AG$7:$AG$29,0),),""))</f>
        <v/>
      </c>
      <c r="R126" s="35"/>
      <c r="S126" s="18"/>
    </row>
    <row r="127" spans="1:19" ht="34.5" customHeight="1" x14ac:dyDescent="0.45">
      <c r="A127" s="14"/>
      <c r="B127" s="49" t="s">
        <v>10</v>
      </c>
      <c r="C127" s="30" t="str">
        <f ca="1">IF(COUNTIF(Protokoll!$AG$7:$AG$29,A123)=0,"",OFFSET(Protokoll!$F$6,MATCH(A123,Protokoll!$AG$7:$AG$29,0),))</f>
        <v/>
      </c>
      <c r="D127" s="25"/>
      <c r="F127" s="49" t="s">
        <v>12</v>
      </c>
      <c r="G127" s="120" t="str">
        <f ca="1">IF(COUNTIF(Protokoll!$AG$7:$AG$29,A123)=0,"",OFFSET(Protokoll!$H$6,MATCH(A123,Protokoll!$AG$7:$AG$29,0),))</f>
        <v/>
      </c>
      <c r="H127" s="27"/>
      <c r="I127" s="18"/>
      <c r="K127" s="14"/>
      <c r="L127" s="49" t="s">
        <v>10</v>
      </c>
      <c r="M127" s="30" t="str">
        <f ca="1">IF(COUNTIF(Protokoll!$AG$7:$AG$29,K123)=0,"",OFFSET(Protokoll!$F$6,MATCH(K123,Protokoll!$AG$7:$AG$29,0),))</f>
        <v/>
      </c>
      <c r="N127" s="25"/>
      <c r="P127" s="49" t="s">
        <v>12</v>
      </c>
      <c r="Q127" s="120" t="str">
        <f ca="1">IF(COUNTIF(Protokoll!$AG$7:$AG$29,K123)=0,"",OFFSET(Protokoll!$H$6,MATCH(K123,Protokoll!$AG$7:$AG$29,0),))</f>
        <v/>
      </c>
      <c r="R127" s="27"/>
      <c r="S127" s="18"/>
    </row>
    <row r="128" spans="1:19" s="70" customFormat="1" ht="32.25" customHeight="1" x14ac:dyDescent="0.35">
      <c r="A128" s="14"/>
      <c r="B128" s="68" t="s">
        <v>17</v>
      </c>
      <c r="C128" s="19"/>
      <c r="D128" s="19"/>
      <c r="E128" s="19"/>
      <c r="F128" s="68" t="s">
        <v>18</v>
      </c>
      <c r="G128"/>
      <c r="H128"/>
      <c r="I128" s="18"/>
      <c r="J128"/>
      <c r="K128" s="14"/>
      <c r="L128" s="68" t="s">
        <v>17</v>
      </c>
      <c r="M128" s="19"/>
      <c r="N128" s="19"/>
      <c r="O128" s="19"/>
      <c r="P128" s="68" t="s">
        <v>18</v>
      </c>
      <c r="Q128"/>
      <c r="R128"/>
      <c r="S128" s="69"/>
    </row>
    <row r="129" spans="1:19" ht="42" customHeight="1" thickBot="1" x14ac:dyDescent="0.5">
      <c r="A129" s="14"/>
      <c r="B129" s="32" t="str">
        <f ca="1">IF(COUNTIF(Protokoll!$AG$7:$AG$29,A123)=0,"",IF(OFFSET(Protokoll!$J$6,MATCH(A123,Protokoll!$AG$7:$AG$29,0),)&gt;0,OFFSET(Protokoll!$J$6,MATCH(A123,Protokoll!$AG$7:$AG$29,0),),""))</f>
        <v/>
      </c>
      <c r="C129" s="26"/>
      <c r="D129" s="28"/>
      <c r="E129" s="29"/>
      <c r="F129" s="32" t="str">
        <f ca="1">IF(COUNTIF(Protokoll!$AG$7:$AG$29,A123)=0,"",IF(OFFSET(Protokoll!$R$6,MATCH(A123,Protokoll!$AG$7:$AG$29,0),)&gt;0,OFFSET(Protokoll!$R$6,MATCH(A123,Protokoll!$AG$7:$AG$29,0),),""))</f>
        <v/>
      </c>
      <c r="G129" s="26"/>
      <c r="H129" s="28"/>
      <c r="I129" s="18"/>
      <c r="K129" s="14"/>
      <c r="L129" s="32" t="str">
        <f ca="1">IF(COUNTIF(Protokoll!$AG$7:$AG$29,K123)=0,"",IF(OFFSET(Protokoll!$J$6,MATCH(K123,Protokoll!$AG$7:$AG$29,0),)&gt;0,OFFSET(Protokoll!$J$6,MATCH(K123,Protokoll!$AG$7:$AG$29,0),),""))</f>
        <v/>
      </c>
      <c r="M129" s="26"/>
      <c r="N129" s="28"/>
      <c r="O129" s="29"/>
      <c r="P129" s="32" t="str">
        <f ca="1">IF(COUNTIF(Protokoll!$AG$7:$AG$29,K123)=0,"",IF(OFFSET(Protokoll!$R$6,MATCH(K123,Protokoll!$AG$7:$AG$29,0),)&gt;0,OFFSET(Protokoll!$R$6,MATCH(K123,Protokoll!$AG$7:$AG$29,0),),""))</f>
        <v/>
      </c>
      <c r="Q129" s="26"/>
      <c r="R129" s="28"/>
      <c r="S129" s="18"/>
    </row>
    <row r="130" spans="1:19" ht="42" customHeight="1" thickBot="1" x14ac:dyDescent="0.3">
      <c r="A130" s="14"/>
      <c r="B130" s="20"/>
      <c r="C130" s="20"/>
      <c r="D130" s="21" t="s">
        <v>1</v>
      </c>
      <c r="E130" s="20"/>
      <c r="F130" s="20"/>
      <c r="G130" s="20"/>
      <c r="H130" s="21" t="s">
        <v>1</v>
      </c>
      <c r="I130" s="18"/>
      <c r="K130" s="14"/>
      <c r="L130" s="20"/>
      <c r="M130" s="20"/>
      <c r="N130" s="21" t="s">
        <v>1</v>
      </c>
      <c r="O130" s="20"/>
      <c r="P130" s="20"/>
      <c r="Q130" s="20"/>
      <c r="R130" s="21" t="s">
        <v>1</v>
      </c>
      <c r="S130" s="18"/>
    </row>
    <row r="131" spans="1:19" ht="9.75" customHeight="1" x14ac:dyDescent="0.25">
      <c r="A131" s="22"/>
      <c r="B131" s="8"/>
      <c r="C131" s="8"/>
      <c r="D131" s="8"/>
      <c r="E131" s="8"/>
      <c r="F131" s="8"/>
      <c r="G131" s="8"/>
      <c r="H131" s="8"/>
      <c r="I131" s="23"/>
      <c r="K131" s="22"/>
      <c r="L131" s="8"/>
      <c r="M131" s="8"/>
      <c r="N131" s="8"/>
      <c r="O131" s="8"/>
      <c r="P131" s="8"/>
      <c r="Q131" s="8"/>
      <c r="R131" s="8"/>
      <c r="S131" s="23"/>
    </row>
    <row r="132" spans="1:19" ht="4.5" customHeight="1" x14ac:dyDescent="0.25"/>
    <row r="133" spans="1:19" ht="9.75" customHeight="1" thickBot="1" x14ac:dyDescent="0.3">
      <c r="A133" s="11"/>
      <c r="B133" s="12"/>
      <c r="C133" s="12"/>
      <c r="D133" s="12"/>
      <c r="E133" s="12"/>
      <c r="F133" s="12"/>
      <c r="G133" s="12"/>
      <c r="H133" s="12"/>
      <c r="I133" s="13"/>
      <c r="K133" s="11"/>
      <c r="L133" s="12"/>
      <c r="M133" s="12"/>
      <c r="N133" s="12"/>
      <c r="O133" s="12"/>
      <c r="P133" s="12"/>
      <c r="Q133" s="12"/>
      <c r="R133" s="12"/>
      <c r="S133" s="13"/>
    </row>
    <row r="134" spans="1:19" ht="28.5" customHeight="1" thickBot="1" x14ac:dyDescent="0.45">
      <c r="A134" s="126">
        <f>+A123+2</f>
        <v>25</v>
      </c>
      <c r="B134" s="15" t="s">
        <v>21</v>
      </c>
      <c r="C134" s="16"/>
      <c r="D134" s="16"/>
      <c r="E134" s="16"/>
      <c r="F134" s="17"/>
      <c r="G134" s="16" t="s">
        <v>30</v>
      </c>
      <c r="H134" s="121" t="str">
        <f>IF(COUNTIF(Protokoll!$AG$7:$AG$29,A134)=1,INDEX(Protokoll!$A$7:$A$29,MATCH(A134,Protokoll!$AG$7:$AG$29,0)),"")</f>
        <v/>
      </c>
      <c r="I134" s="18"/>
      <c r="K134" s="126">
        <f>+K123+2</f>
        <v>26</v>
      </c>
      <c r="L134" s="15" t="s">
        <v>21</v>
      </c>
      <c r="M134" s="16"/>
      <c r="N134" s="16"/>
      <c r="O134" s="16"/>
      <c r="P134" s="17"/>
      <c r="Q134" s="16" t="s">
        <v>30</v>
      </c>
      <c r="R134" s="121" t="str">
        <f>IF(COUNTIF(Protokoll!$AG$7:$AG$29,K134)=1,INDEX(Protokoll!$A$7:$A$29,MATCH(K134,Protokoll!$AG$7:$AG$29,0)),"")</f>
        <v/>
      </c>
      <c r="S134" s="18"/>
    </row>
    <row r="135" spans="1:19" ht="8.25" customHeight="1" x14ac:dyDescent="0.25">
      <c r="A135" s="14"/>
      <c r="I135" s="18"/>
      <c r="K135" s="14"/>
      <c r="S135" s="18"/>
    </row>
    <row r="136" spans="1:19" ht="35.15" customHeight="1" x14ac:dyDescent="0.45">
      <c r="A136" s="14"/>
      <c r="B136" s="49" t="s">
        <v>4</v>
      </c>
      <c r="C136" s="33" t="str">
        <f ca="1">IF(COUNTIF(Protokoll!$AG$7:$AG$29,A134)=0,"",OFFSET(Protokoll!$B$6,MATCH(A134,Protokoll!$AG$7:$AG$29,0),))</f>
        <v/>
      </c>
      <c r="D136" s="25"/>
      <c r="F136" s="49" t="s">
        <v>9</v>
      </c>
      <c r="G136" s="33" t="str">
        <f ca="1">IF(COUNTIF(Protokoll!$AG$7:$AG$29,A134)=0,"",OFFSET(Protokoll!$C$6,MATCH(A134,Protokoll!$AG$7:$AG$29,0),))</f>
        <v/>
      </c>
      <c r="H136" s="25"/>
      <c r="I136" s="18"/>
      <c r="K136" s="14"/>
      <c r="L136" s="49" t="s">
        <v>4</v>
      </c>
      <c r="M136" s="33" t="str">
        <f ca="1">IF(COUNTIF(Protokoll!$AG$7:$AG$29,K134)=0,"",OFFSET(Protokoll!$B$6,MATCH(K134,Protokoll!$AG$7:$AG$29,0),))</f>
        <v/>
      </c>
      <c r="N136" s="25"/>
      <c r="P136" s="49" t="s">
        <v>9</v>
      </c>
      <c r="Q136" s="33" t="str">
        <f ca="1">IF(COUNTIF(Protokoll!$AG$7:$AG$29,K134)=0,"",OFFSET(Protokoll!$C$6,MATCH(K134,Protokoll!$AG$7:$AG$29,0),))</f>
        <v/>
      </c>
      <c r="R136" s="25"/>
      <c r="S136" s="18"/>
    </row>
    <row r="137" spans="1:19" ht="35.15" customHeight="1" x14ac:dyDescent="0.45">
      <c r="A137" s="14"/>
      <c r="B137" s="49" t="s">
        <v>3</v>
      </c>
      <c r="C137" s="24" t="str">
        <f ca="1">IF(COUNTIF(Protokoll!$AG$7:$AG$29,A134)=0,"",OFFSET(Protokoll!$D$6,MATCH(A134,Protokoll!$AG$7:$AG$29,0),))</f>
        <v/>
      </c>
      <c r="D137" s="31"/>
      <c r="F137" s="49" t="s">
        <v>11</v>
      </c>
      <c r="G137" s="34" t="str">
        <f ca="1">IF(COUNTIF(Protokoll!$AG$7:$AG$29,A134)=0,"",IF(OFFSET(Protokoll!$G$6,MATCH(A134,Protokoll!$AG$7:$AG$29,0),)&gt;0,OFFSET(Protokoll!$G$6,MATCH(A134,Protokoll!$AG$7:$AG$29,0),),""))</f>
        <v/>
      </c>
      <c r="H137" s="35"/>
      <c r="I137" s="18"/>
      <c r="K137" s="14"/>
      <c r="L137" s="49" t="s">
        <v>3</v>
      </c>
      <c r="M137" s="24" t="str">
        <f ca="1">IF(COUNTIF(Protokoll!$AG$7:$AG$29,K134)=0,"",OFFSET(Protokoll!$D$6,MATCH(K134,Protokoll!$AG$7:$AG$29,0),))</f>
        <v/>
      </c>
      <c r="N137" s="31"/>
      <c r="P137" s="49" t="s">
        <v>11</v>
      </c>
      <c r="Q137" s="34" t="str">
        <f ca="1">IF(COUNTIF(Protokoll!$AG$7:$AG$29,K134)=0,"",IF(OFFSET(Protokoll!$G$6,MATCH(K134,Protokoll!$AG$7:$AG$29,0),)&gt;0,OFFSET(Protokoll!$G$6,MATCH(K134,Protokoll!$AG$7:$AG$29,0),),""))</f>
        <v/>
      </c>
      <c r="R137" s="35"/>
      <c r="S137" s="18"/>
    </row>
    <row r="138" spans="1:19" ht="34.5" customHeight="1" x14ac:dyDescent="0.45">
      <c r="A138" s="14"/>
      <c r="B138" s="49" t="s">
        <v>10</v>
      </c>
      <c r="C138" s="30" t="str">
        <f ca="1">IF(COUNTIF(Protokoll!$AG$7:$AG$29,A134)=0,"",OFFSET(Protokoll!$F$6,MATCH(A134,Protokoll!$AG$7:$AG$29,0),))</f>
        <v/>
      </c>
      <c r="D138" s="25"/>
      <c r="F138" s="49" t="s">
        <v>12</v>
      </c>
      <c r="G138" s="120" t="str">
        <f ca="1">IF(COUNTIF(Protokoll!$AG$7:$AG$29,A134)=0,"",OFFSET(Protokoll!$H$6,MATCH(A134,Protokoll!$AG$7:$AG$29,0),))</f>
        <v/>
      </c>
      <c r="H138" s="27"/>
      <c r="I138" s="18"/>
      <c r="K138" s="14"/>
      <c r="L138" s="49" t="s">
        <v>10</v>
      </c>
      <c r="M138" s="30" t="str">
        <f ca="1">IF(COUNTIF(Protokoll!$AG$7:$AG$29,K134)=0,"",OFFSET(Protokoll!$F$6,MATCH(K134,Protokoll!$AG$7:$AG$29,0),))</f>
        <v/>
      </c>
      <c r="N138" s="25"/>
      <c r="P138" s="49" t="s">
        <v>12</v>
      </c>
      <c r="Q138" s="120" t="str">
        <f ca="1">IF(COUNTIF(Protokoll!$AG$7:$AG$29,K134)=0,"",OFFSET(Protokoll!$H$6,MATCH(K134,Protokoll!$AG$7:$AG$29,0),))</f>
        <v/>
      </c>
      <c r="R138" s="27"/>
      <c r="S138" s="18"/>
    </row>
    <row r="139" spans="1:19" s="70" customFormat="1" ht="32.25" customHeight="1" x14ac:dyDescent="0.35">
      <c r="A139" s="14"/>
      <c r="B139" s="68" t="s">
        <v>17</v>
      </c>
      <c r="C139" s="19"/>
      <c r="D139" s="19"/>
      <c r="E139" s="19"/>
      <c r="F139" s="68" t="s">
        <v>18</v>
      </c>
      <c r="G139"/>
      <c r="H139"/>
      <c r="I139" s="18"/>
      <c r="J139"/>
      <c r="K139" s="14"/>
      <c r="L139" s="68" t="s">
        <v>17</v>
      </c>
      <c r="M139" s="19"/>
      <c r="N139" s="19"/>
      <c r="O139" s="19"/>
      <c r="P139" s="68" t="s">
        <v>18</v>
      </c>
      <c r="Q139"/>
      <c r="R139"/>
      <c r="S139" s="69"/>
    </row>
    <row r="140" spans="1:19" ht="42" customHeight="1" thickBot="1" x14ac:dyDescent="0.5">
      <c r="A140" s="14"/>
      <c r="B140" s="32" t="str">
        <f ca="1">IF(COUNTIF(Protokoll!$AG$7:$AG$29,A134)=0,"",IF(OFFSET(Protokoll!$J$6,MATCH(A134,Protokoll!$AG$7:$AG$29,0),)&gt;0,OFFSET(Protokoll!$J$6,MATCH(A134,Protokoll!$AG$7:$AG$29,0),),""))</f>
        <v/>
      </c>
      <c r="C140" s="26"/>
      <c r="D140" s="28"/>
      <c r="E140" s="29"/>
      <c r="F140" s="32" t="str">
        <f ca="1">IF(COUNTIF(Protokoll!$AG$7:$AG$29,A134)=0,"",IF(OFFSET(Protokoll!$R$6,MATCH(A134,Protokoll!$AG$7:$AG$29,0),)&gt;0,OFFSET(Protokoll!$R$6,MATCH(A134,Protokoll!$AG$7:$AG$29,0),),""))</f>
        <v/>
      </c>
      <c r="G140" s="26"/>
      <c r="H140" s="28"/>
      <c r="I140" s="18"/>
      <c r="K140" s="14"/>
      <c r="L140" s="32" t="str">
        <f ca="1">IF(COUNTIF(Protokoll!$AG$7:$AG$29,K134)=0,"",IF(OFFSET(Protokoll!$J$6,MATCH(K134,Protokoll!$AG$7:$AG$29,0),)&gt;0,OFFSET(Protokoll!$J$6,MATCH(K134,Protokoll!$AG$7:$AG$29,0),),""))</f>
        <v/>
      </c>
      <c r="M140" s="26"/>
      <c r="N140" s="28"/>
      <c r="O140" s="29"/>
      <c r="P140" s="32" t="str">
        <f ca="1">IF(COUNTIF(Protokoll!$AG$7:$AG$29,K134)=0,"",IF(OFFSET(Protokoll!$R$6,MATCH(K134,Protokoll!$AG$7:$AG$29,0),)&gt;0,OFFSET(Protokoll!$R$6,MATCH(K134,Protokoll!$AG$7:$AG$29,0),),""))</f>
        <v/>
      </c>
      <c r="Q140" s="26"/>
      <c r="R140" s="28"/>
      <c r="S140" s="18"/>
    </row>
    <row r="141" spans="1:19" ht="42" customHeight="1" thickBot="1" x14ac:dyDescent="0.3">
      <c r="A141" s="14"/>
      <c r="B141" s="20"/>
      <c r="C141" s="20"/>
      <c r="D141" s="21" t="s">
        <v>1</v>
      </c>
      <c r="E141" s="20"/>
      <c r="F141" s="20"/>
      <c r="G141" s="20"/>
      <c r="H141" s="21" t="s">
        <v>1</v>
      </c>
      <c r="I141" s="18"/>
      <c r="K141" s="14"/>
      <c r="L141" s="20"/>
      <c r="M141" s="20"/>
      <c r="N141" s="21" t="s">
        <v>1</v>
      </c>
      <c r="O141" s="20"/>
      <c r="P141" s="20"/>
      <c r="Q141" s="20"/>
      <c r="R141" s="21" t="s">
        <v>1</v>
      </c>
      <c r="S141" s="18"/>
    </row>
    <row r="142" spans="1:19" ht="9.75" customHeight="1" x14ac:dyDescent="0.25">
      <c r="A142" s="22"/>
      <c r="B142" s="8"/>
      <c r="C142" s="8"/>
      <c r="D142" s="8"/>
      <c r="E142" s="8"/>
      <c r="F142" s="8"/>
      <c r="G142" s="8"/>
      <c r="H142" s="8"/>
      <c r="I142" s="23"/>
      <c r="K142" s="22"/>
      <c r="L142" s="8"/>
      <c r="M142" s="8"/>
      <c r="N142" s="8"/>
      <c r="O142" s="8"/>
      <c r="P142" s="8"/>
      <c r="Q142" s="8"/>
      <c r="R142" s="8"/>
      <c r="S142" s="23"/>
    </row>
    <row r="143" spans="1:19" ht="9.75" customHeight="1" x14ac:dyDescent="0.25"/>
    <row r="144" spans="1:19" ht="9.75" customHeight="1" thickBot="1" x14ac:dyDescent="0.3">
      <c r="A144" s="11"/>
      <c r="B144" s="12"/>
      <c r="C144" s="12"/>
      <c r="D144" s="12"/>
      <c r="E144" s="12"/>
      <c r="F144" s="12"/>
      <c r="G144" s="12"/>
      <c r="H144" s="12"/>
      <c r="I144" s="13"/>
      <c r="K144" s="11"/>
      <c r="L144" s="12"/>
      <c r="M144" s="12"/>
      <c r="N144" s="12"/>
      <c r="O144" s="12"/>
      <c r="P144" s="12"/>
      <c r="Q144" s="12"/>
      <c r="R144" s="12"/>
      <c r="S144" s="13"/>
    </row>
    <row r="145" spans="1:19" ht="28.5" customHeight="1" thickBot="1" x14ac:dyDescent="0.45">
      <c r="A145" s="126">
        <f>+A134+2</f>
        <v>27</v>
      </c>
      <c r="B145" s="15" t="s">
        <v>21</v>
      </c>
      <c r="C145" s="16"/>
      <c r="D145" s="16"/>
      <c r="E145" s="16"/>
      <c r="F145" s="17"/>
      <c r="G145" s="16" t="s">
        <v>30</v>
      </c>
      <c r="H145" s="121" t="str">
        <f>IF(COUNTIF(Protokoll!$AG$7:$AG$29,A145)=1,INDEX(Protokoll!$A$7:$A$29,MATCH(A145,Protokoll!$AG$7:$AG$29,0)),"")</f>
        <v/>
      </c>
      <c r="I145" s="18"/>
      <c r="K145" s="126">
        <f>+K134+2</f>
        <v>28</v>
      </c>
      <c r="L145" s="15" t="s">
        <v>21</v>
      </c>
      <c r="M145" s="16"/>
      <c r="N145" s="16"/>
      <c r="O145" s="16"/>
      <c r="P145" s="17"/>
      <c r="Q145" s="16" t="s">
        <v>30</v>
      </c>
      <c r="R145" s="121" t="str">
        <f>IF(COUNTIF(Protokoll!$AG$7:$AG$29,K145)=1,INDEX(Protokoll!$A$7:$A$29,MATCH(K145,Protokoll!$AG$7:$AG$29,0)),"")</f>
        <v/>
      </c>
      <c r="S145" s="18"/>
    </row>
    <row r="146" spans="1:19" ht="8.25" customHeight="1" x14ac:dyDescent="0.25">
      <c r="A146" s="14"/>
      <c r="I146" s="18"/>
      <c r="K146" s="14"/>
      <c r="S146" s="18"/>
    </row>
    <row r="147" spans="1:19" ht="35.15" customHeight="1" x14ac:dyDescent="0.45">
      <c r="A147" s="14"/>
      <c r="B147" s="49" t="s">
        <v>4</v>
      </c>
      <c r="C147" s="33" t="str">
        <f ca="1">IF(COUNTIF(Protokoll!$AG$7:$AG$29,A145)=0,"",OFFSET(Protokoll!$B$6,MATCH(A145,Protokoll!$AG$7:$AG$29,0),))</f>
        <v/>
      </c>
      <c r="D147" s="25"/>
      <c r="F147" s="49" t="s">
        <v>9</v>
      </c>
      <c r="G147" s="33" t="str">
        <f ca="1">IF(COUNTIF(Protokoll!$AG$7:$AG$29,A145)=0,"",OFFSET(Protokoll!$C$6,MATCH(A145,Protokoll!$AG$7:$AG$29,0),))</f>
        <v/>
      </c>
      <c r="H147" s="25"/>
      <c r="I147" s="18"/>
      <c r="K147" s="14"/>
      <c r="L147" s="49" t="s">
        <v>4</v>
      </c>
      <c r="M147" s="33" t="str">
        <f ca="1">IF(COUNTIF(Protokoll!$AG$7:$AG$29,K145)=0,"",OFFSET(Protokoll!$B$6,MATCH(K145,Protokoll!$AG$7:$AG$29,0),))</f>
        <v/>
      </c>
      <c r="N147" s="25"/>
      <c r="P147" s="49" t="s">
        <v>9</v>
      </c>
      <c r="Q147" s="33" t="str">
        <f ca="1">IF(COUNTIF(Protokoll!$AG$7:$AG$29,K145)=0,"",OFFSET(Protokoll!$C$6,MATCH(K145,Protokoll!$AG$7:$AG$29,0),))</f>
        <v/>
      </c>
      <c r="R147" s="25"/>
      <c r="S147" s="18"/>
    </row>
    <row r="148" spans="1:19" ht="35.15" customHeight="1" x14ac:dyDescent="0.45">
      <c r="A148" s="14"/>
      <c r="B148" s="49" t="s">
        <v>3</v>
      </c>
      <c r="C148" s="24" t="str">
        <f ca="1">IF(COUNTIF(Protokoll!$AG$7:$AG$29,A145)=0,"",OFFSET(Protokoll!$D$6,MATCH(A145,Protokoll!$AG$7:$AG$29,0),))</f>
        <v/>
      </c>
      <c r="D148" s="31"/>
      <c r="F148" s="49" t="s">
        <v>11</v>
      </c>
      <c r="G148" s="34" t="str">
        <f ca="1">IF(COUNTIF(Protokoll!$AG$7:$AG$29,A145)=0,"",IF(OFFSET(Protokoll!$G$6,MATCH(A145,Protokoll!$AG$7:$AG$29,0),)&gt;0,OFFSET(Protokoll!$G$6,MATCH(A145,Protokoll!$AG$7:$AG$29,0),),""))</f>
        <v/>
      </c>
      <c r="H148" s="35"/>
      <c r="I148" s="18"/>
      <c r="K148" s="14"/>
      <c r="L148" s="49" t="s">
        <v>3</v>
      </c>
      <c r="M148" s="24" t="str">
        <f ca="1">IF(COUNTIF(Protokoll!$AG$7:$AG$29,K145)=0,"",OFFSET(Protokoll!$D$6,MATCH(K145,Protokoll!$AG$7:$AG$29,0),))</f>
        <v/>
      </c>
      <c r="N148" s="31"/>
      <c r="P148" s="49" t="s">
        <v>11</v>
      </c>
      <c r="Q148" s="34" t="str">
        <f ca="1">IF(COUNTIF(Protokoll!$AG$7:$AG$29,K145)=0,"",IF(OFFSET(Protokoll!$G$6,MATCH(K145,Protokoll!$AG$7:$AG$29,0),)&gt;0,OFFSET(Protokoll!$G$6,MATCH(K145,Protokoll!$AG$7:$AG$29,0),),""))</f>
        <v/>
      </c>
      <c r="R148" s="35"/>
      <c r="S148" s="18"/>
    </row>
    <row r="149" spans="1:19" ht="34.5" customHeight="1" x14ac:dyDescent="0.45">
      <c r="A149" s="14"/>
      <c r="B149" s="49" t="s">
        <v>10</v>
      </c>
      <c r="C149" s="30" t="str">
        <f ca="1">IF(COUNTIF(Protokoll!$AG$7:$AG$29,A145)=0,"",OFFSET(Protokoll!$F$6,MATCH(A145,Protokoll!$AG$7:$AG$29,0),))</f>
        <v/>
      </c>
      <c r="D149" s="25"/>
      <c r="F149" s="49" t="s">
        <v>12</v>
      </c>
      <c r="G149" s="120" t="str">
        <f ca="1">IF(COUNTIF(Protokoll!$AG$7:$AG$29,A145)=0,"",OFFSET(Protokoll!$H$6,MATCH(A145,Protokoll!$AG$7:$AG$29,0),))</f>
        <v/>
      </c>
      <c r="H149" s="27"/>
      <c r="I149" s="18"/>
      <c r="K149" s="14"/>
      <c r="L149" s="49" t="s">
        <v>10</v>
      </c>
      <c r="M149" s="30" t="str">
        <f ca="1">IF(COUNTIF(Protokoll!$AG$7:$AG$29,K145)=0,"",OFFSET(Protokoll!$F$6,MATCH(K145,Protokoll!$AG$7:$AG$29,0),))</f>
        <v/>
      </c>
      <c r="N149" s="25"/>
      <c r="P149" s="49" t="s">
        <v>12</v>
      </c>
      <c r="Q149" s="120" t="str">
        <f ca="1">IF(COUNTIF(Protokoll!$AG$7:$AG$29,K145)=0,"",OFFSET(Protokoll!$H$6,MATCH(K145,Protokoll!$AG$7:$AG$29,0),))</f>
        <v/>
      </c>
      <c r="R149" s="27"/>
      <c r="S149" s="18"/>
    </row>
    <row r="150" spans="1:19" s="70" customFormat="1" ht="32.25" customHeight="1" x14ac:dyDescent="0.35">
      <c r="A150" s="14"/>
      <c r="B150" s="68" t="s">
        <v>17</v>
      </c>
      <c r="C150" s="19"/>
      <c r="D150" s="19"/>
      <c r="E150" s="19"/>
      <c r="F150" s="68" t="s">
        <v>18</v>
      </c>
      <c r="G150"/>
      <c r="H150"/>
      <c r="I150" s="18"/>
      <c r="J150"/>
      <c r="K150" s="14"/>
      <c r="L150" s="68" t="s">
        <v>17</v>
      </c>
      <c r="M150" s="19"/>
      <c r="N150" s="19"/>
      <c r="O150" s="19"/>
      <c r="P150" s="68" t="s">
        <v>18</v>
      </c>
      <c r="Q150"/>
      <c r="R150"/>
      <c r="S150" s="69"/>
    </row>
    <row r="151" spans="1:19" ht="42" customHeight="1" thickBot="1" x14ac:dyDescent="0.5">
      <c r="A151" s="14"/>
      <c r="B151" s="32" t="str">
        <f ca="1">IF(COUNTIF(Protokoll!$AG$7:$AG$29,A145)=0,"",IF(OFFSET(Protokoll!$J$6,MATCH(A145,Protokoll!$AG$7:$AG$29,0),)&gt;0,OFFSET(Protokoll!$J$6,MATCH(A145,Protokoll!$AG$7:$AG$29,0),),""))</f>
        <v/>
      </c>
      <c r="C151" s="26"/>
      <c r="D151" s="28"/>
      <c r="E151" s="29"/>
      <c r="F151" s="32" t="str">
        <f ca="1">IF(COUNTIF(Protokoll!$AG$7:$AG$29,A145)=0,"",IF(OFFSET(Protokoll!$R$6,MATCH(A145,Protokoll!$AG$7:$AG$29,0),)&gt;0,OFFSET(Protokoll!$R$6,MATCH(A145,Protokoll!$AG$7:$AG$29,0),),""))</f>
        <v/>
      </c>
      <c r="G151" s="26"/>
      <c r="H151" s="28"/>
      <c r="I151" s="18"/>
      <c r="K151" s="14"/>
      <c r="L151" s="32" t="str">
        <f ca="1">IF(COUNTIF(Protokoll!$AG$7:$AG$29,K145)=0,"",IF(OFFSET(Protokoll!$J$6,MATCH(K145,Protokoll!$AG$7:$AG$29,0),)&gt;0,OFFSET(Protokoll!$J$6,MATCH(K145,Protokoll!$AG$7:$AG$29,0),),""))</f>
        <v/>
      </c>
      <c r="M151" s="26"/>
      <c r="N151" s="28"/>
      <c r="O151" s="29"/>
      <c r="P151" s="32" t="str">
        <f ca="1">IF(COUNTIF(Protokoll!$AG$7:$AG$29,K145)=0,"",IF(OFFSET(Protokoll!$R$6,MATCH(K145,Protokoll!$AG$7:$AG$29,0),)&gt;0,OFFSET(Protokoll!$R$6,MATCH(K145,Protokoll!$AG$7:$AG$29,0),),""))</f>
        <v/>
      </c>
      <c r="Q151" s="26"/>
      <c r="R151" s="28"/>
      <c r="S151" s="18"/>
    </row>
    <row r="152" spans="1:19" ht="42" customHeight="1" thickBot="1" x14ac:dyDescent="0.3">
      <c r="A152" s="14"/>
      <c r="B152" s="20"/>
      <c r="C152" s="20"/>
      <c r="D152" s="21" t="s">
        <v>1</v>
      </c>
      <c r="E152" s="20"/>
      <c r="F152" s="20"/>
      <c r="G152" s="20"/>
      <c r="H152" s="21" t="s">
        <v>1</v>
      </c>
      <c r="I152" s="18"/>
      <c r="K152" s="14"/>
      <c r="L152" s="20"/>
      <c r="M152" s="20"/>
      <c r="N152" s="21" t="s">
        <v>1</v>
      </c>
      <c r="O152" s="20"/>
      <c r="P152" s="20"/>
      <c r="Q152" s="20"/>
      <c r="R152" s="21" t="s">
        <v>1</v>
      </c>
      <c r="S152" s="18"/>
    </row>
    <row r="153" spans="1:19" ht="9.75" customHeight="1" x14ac:dyDescent="0.25">
      <c r="A153" s="22"/>
      <c r="B153" s="8"/>
      <c r="C153" s="8"/>
      <c r="D153" s="8"/>
      <c r="E153" s="8"/>
      <c r="F153" s="8"/>
      <c r="G153" s="8"/>
      <c r="H153" s="8"/>
      <c r="I153" s="23"/>
      <c r="K153" s="22"/>
      <c r="L153" s="8"/>
      <c r="M153" s="8"/>
      <c r="N153" s="8"/>
      <c r="O153" s="8"/>
      <c r="P153" s="8"/>
      <c r="Q153" s="8"/>
      <c r="R153" s="8"/>
      <c r="S153" s="23"/>
    </row>
    <row r="154" spans="1:19" ht="4.5" customHeight="1" x14ac:dyDescent="0.25"/>
    <row r="155" spans="1:19" ht="9.75" customHeight="1" thickBot="1" x14ac:dyDescent="0.3">
      <c r="A155" s="11"/>
      <c r="B155" s="12"/>
      <c r="C155" s="12"/>
      <c r="D155" s="12"/>
      <c r="E155" s="12"/>
      <c r="F155" s="12"/>
      <c r="G155" s="12"/>
      <c r="H155" s="12"/>
      <c r="I155" s="13"/>
      <c r="K155" s="11"/>
      <c r="L155" s="12"/>
      <c r="M155" s="12"/>
      <c r="N155" s="12"/>
      <c r="O155" s="12"/>
      <c r="P155" s="12"/>
      <c r="Q155" s="12"/>
      <c r="R155" s="12"/>
      <c r="S155" s="13"/>
    </row>
    <row r="156" spans="1:19" ht="28.5" customHeight="1" thickBot="1" x14ac:dyDescent="0.45">
      <c r="A156" s="126">
        <f>+A145+2</f>
        <v>29</v>
      </c>
      <c r="B156" s="15" t="s">
        <v>21</v>
      </c>
      <c r="C156" s="16"/>
      <c r="D156" s="16"/>
      <c r="E156" s="16"/>
      <c r="F156" s="17"/>
      <c r="G156" s="16" t="s">
        <v>30</v>
      </c>
      <c r="H156" s="121" t="str">
        <f>IF(COUNTIF(Protokoll!$AG$7:$AG$29,A156)=1,INDEX(Protokoll!$A$7:$A$29,MATCH(A156,Protokoll!$AG$7:$AG$29,0)),"")</f>
        <v/>
      </c>
      <c r="I156" s="18"/>
      <c r="K156" s="126">
        <f>+K145+2</f>
        <v>30</v>
      </c>
      <c r="L156" s="15" t="s">
        <v>21</v>
      </c>
      <c r="M156" s="16"/>
      <c r="N156" s="16"/>
      <c r="O156" s="16"/>
      <c r="P156" s="17"/>
      <c r="Q156" s="16" t="s">
        <v>30</v>
      </c>
      <c r="R156" s="121" t="str">
        <f>IF(COUNTIF(Protokoll!$AG$7:$AG$29,K156)=1,INDEX(Protokoll!$A$7:$A$29,MATCH(K156,Protokoll!$AG$7:$AG$29,0)),"")</f>
        <v/>
      </c>
      <c r="S156" s="18"/>
    </row>
    <row r="157" spans="1:19" ht="8.25" customHeight="1" x14ac:dyDescent="0.25">
      <c r="A157" s="14"/>
      <c r="I157" s="18"/>
      <c r="K157" s="14"/>
      <c r="S157" s="18"/>
    </row>
    <row r="158" spans="1:19" ht="35.15" customHeight="1" x14ac:dyDescent="0.45">
      <c r="A158" s="14"/>
      <c r="B158" s="49" t="s">
        <v>4</v>
      </c>
      <c r="C158" s="33" t="str">
        <f ca="1">IF(COUNTIF(Protokoll!$AG$7:$AG$29,A156)=0,"",OFFSET(Protokoll!$B$6,MATCH(A156,Protokoll!$AG$7:$AG$29,0),))</f>
        <v/>
      </c>
      <c r="D158" s="25"/>
      <c r="F158" s="49" t="s">
        <v>9</v>
      </c>
      <c r="G158" s="33" t="str">
        <f ca="1">IF(COUNTIF(Protokoll!$AG$7:$AG$29,A156)=0,"",OFFSET(Protokoll!$C$6,MATCH(A156,Protokoll!$AG$7:$AG$29,0),))</f>
        <v/>
      </c>
      <c r="H158" s="25"/>
      <c r="I158" s="18"/>
      <c r="K158" s="14"/>
      <c r="L158" s="49" t="s">
        <v>4</v>
      </c>
      <c r="M158" s="33" t="str">
        <f ca="1">IF(COUNTIF(Protokoll!$AG$7:$AG$29,K156)=0,"",OFFSET(Protokoll!$B$6,MATCH(K156,Protokoll!$AG$7:$AG$29,0),))</f>
        <v/>
      </c>
      <c r="N158" s="25"/>
      <c r="P158" s="49" t="s">
        <v>9</v>
      </c>
      <c r="Q158" s="33" t="str">
        <f ca="1">IF(COUNTIF(Protokoll!$AG$7:$AG$29,K156)=0,"",OFFSET(Protokoll!$C$6,MATCH(K156,Protokoll!$AG$7:$AG$29,0),))</f>
        <v/>
      </c>
      <c r="R158" s="25"/>
      <c r="S158" s="18"/>
    </row>
    <row r="159" spans="1:19" ht="35.15" customHeight="1" x14ac:dyDescent="0.45">
      <c r="A159" s="14"/>
      <c r="B159" s="49" t="s">
        <v>3</v>
      </c>
      <c r="C159" s="24" t="str">
        <f ca="1">IF(COUNTIF(Protokoll!$AG$7:$AG$29,A156)=0,"",OFFSET(Protokoll!$D$6,MATCH(A156,Protokoll!$AG$7:$AG$29,0),))</f>
        <v/>
      </c>
      <c r="D159" s="31"/>
      <c r="F159" s="49" t="s">
        <v>11</v>
      </c>
      <c r="G159" s="34" t="str">
        <f ca="1">IF(COUNTIF(Protokoll!$AG$7:$AG$29,A156)=0,"",IF(OFFSET(Protokoll!$G$6,MATCH(A156,Protokoll!$AG$7:$AG$29,0),)&gt;0,OFFSET(Protokoll!$G$6,MATCH(A156,Protokoll!$AG$7:$AG$29,0),),""))</f>
        <v/>
      </c>
      <c r="H159" s="35"/>
      <c r="I159" s="18"/>
      <c r="K159" s="14"/>
      <c r="L159" s="49" t="s">
        <v>3</v>
      </c>
      <c r="M159" s="24" t="str">
        <f ca="1">IF(COUNTIF(Protokoll!$AG$7:$AG$29,K156)=0,"",OFFSET(Protokoll!$D$6,MATCH(K156,Protokoll!$AG$7:$AG$29,0),))</f>
        <v/>
      </c>
      <c r="N159" s="31"/>
      <c r="P159" s="49" t="s">
        <v>11</v>
      </c>
      <c r="Q159" s="34" t="str">
        <f ca="1">IF(COUNTIF(Protokoll!$AG$7:$AG$29,K156)=0,"",IF(OFFSET(Protokoll!$G$6,MATCH(K156,Protokoll!$AG$7:$AG$29,0),)&gt;0,OFFSET(Protokoll!$G$6,MATCH(K156,Protokoll!$AG$7:$AG$29,0),),""))</f>
        <v/>
      </c>
      <c r="R159" s="35"/>
      <c r="S159" s="18"/>
    </row>
    <row r="160" spans="1:19" ht="34.5" customHeight="1" x14ac:dyDescent="0.45">
      <c r="A160" s="14"/>
      <c r="B160" s="49" t="s">
        <v>10</v>
      </c>
      <c r="C160" s="30" t="str">
        <f ca="1">IF(COUNTIF(Protokoll!$AG$7:$AG$29,A156)=0,"",OFFSET(Protokoll!$F$6,MATCH(A156,Protokoll!$AG$7:$AG$29,0),))</f>
        <v/>
      </c>
      <c r="D160" s="25"/>
      <c r="F160" s="49" t="s">
        <v>12</v>
      </c>
      <c r="G160" s="120" t="str">
        <f ca="1">IF(COUNTIF(Protokoll!$AG$7:$AG$29,A156)=0,"",OFFSET(Protokoll!$H$6,MATCH(A156,Protokoll!$AG$7:$AG$29,0),))</f>
        <v/>
      </c>
      <c r="H160" s="27"/>
      <c r="I160" s="18"/>
      <c r="K160" s="14"/>
      <c r="L160" s="49" t="s">
        <v>10</v>
      </c>
      <c r="M160" s="30" t="str">
        <f ca="1">IF(COUNTIF(Protokoll!$AG$7:$AG$29,K156)=0,"",OFFSET(Protokoll!$F$6,MATCH(K156,Protokoll!$AG$7:$AG$29,0),))</f>
        <v/>
      </c>
      <c r="N160" s="25"/>
      <c r="P160" s="49" t="s">
        <v>12</v>
      </c>
      <c r="Q160" s="120" t="str">
        <f ca="1">IF(COUNTIF(Protokoll!$AG$7:$AG$29,K156)=0,"",OFFSET(Protokoll!$H$6,MATCH(K156,Protokoll!$AG$7:$AG$29,0),))</f>
        <v/>
      </c>
      <c r="R160" s="27"/>
      <c r="S160" s="18"/>
    </row>
    <row r="161" spans="1:19" s="70" customFormat="1" ht="32.25" customHeight="1" x14ac:dyDescent="0.35">
      <c r="A161" s="14"/>
      <c r="B161" s="68" t="s">
        <v>17</v>
      </c>
      <c r="C161" s="19"/>
      <c r="D161" s="19"/>
      <c r="E161" s="19"/>
      <c r="F161" s="68" t="s">
        <v>18</v>
      </c>
      <c r="G161"/>
      <c r="H161"/>
      <c r="I161" s="18"/>
      <c r="J161"/>
      <c r="K161" s="14"/>
      <c r="L161" s="68" t="s">
        <v>17</v>
      </c>
      <c r="M161" s="19"/>
      <c r="N161" s="19"/>
      <c r="O161" s="19"/>
      <c r="P161" s="68" t="s">
        <v>18</v>
      </c>
      <c r="Q161"/>
      <c r="R161"/>
      <c r="S161" s="69"/>
    </row>
    <row r="162" spans="1:19" ht="42" customHeight="1" thickBot="1" x14ac:dyDescent="0.5">
      <c r="A162" s="14"/>
      <c r="B162" s="32" t="str">
        <f ca="1">IF(COUNTIF(Protokoll!$AG$7:$AG$29,A156)=0,"",IF(OFFSET(Protokoll!$J$6,MATCH(A156,Protokoll!$AG$7:$AG$29,0),)&gt;0,OFFSET(Protokoll!$J$6,MATCH(A156,Protokoll!$AG$7:$AG$29,0),),""))</f>
        <v/>
      </c>
      <c r="C162" s="26"/>
      <c r="D162" s="28"/>
      <c r="E162" s="29"/>
      <c r="F162" s="32" t="str">
        <f ca="1">IF(COUNTIF(Protokoll!$AG$7:$AG$29,A156)=0,"",IF(OFFSET(Protokoll!$R$6,MATCH(A156,Protokoll!$AG$7:$AG$29,0),)&gt;0,OFFSET(Protokoll!$R$6,MATCH(A156,Protokoll!$AG$7:$AG$29,0),),""))</f>
        <v/>
      </c>
      <c r="G162" s="26"/>
      <c r="H162" s="28"/>
      <c r="I162" s="18"/>
      <c r="K162" s="14"/>
      <c r="L162" s="32" t="str">
        <f ca="1">IF(COUNTIF(Protokoll!$AG$7:$AG$29,K156)=0,"",IF(OFFSET(Protokoll!$J$6,MATCH(K156,Protokoll!$AG$7:$AG$29,0),)&gt;0,OFFSET(Protokoll!$J$6,MATCH(K156,Protokoll!$AG$7:$AG$29,0),),""))</f>
        <v/>
      </c>
      <c r="M162" s="26"/>
      <c r="N162" s="28"/>
      <c r="O162" s="29"/>
      <c r="P162" s="32" t="str">
        <f ca="1">IF(COUNTIF(Protokoll!$AG$7:$AG$29,K156)=0,"",IF(OFFSET(Protokoll!$R$6,MATCH(K156,Protokoll!$AG$7:$AG$29,0),)&gt;0,OFFSET(Protokoll!$R$6,MATCH(K156,Protokoll!$AG$7:$AG$29,0),),""))</f>
        <v/>
      </c>
      <c r="Q162" s="26"/>
      <c r="R162" s="28"/>
      <c r="S162" s="18"/>
    </row>
    <row r="163" spans="1:19" ht="42" customHeight="1" thickBot="1" x14ac:dyDescent="0.3">
      <c r="A163" s="14"/>
      <c r="B163" s="20"/>
      <c r="C163" s="20"/>
      <c r="D163" s="21" t="s">
        <v>1</v>
      </c>
      <c r="E163" s="20"/>
      <c r="F163" s="20"/>
      <c r="G163" s="20"/>
      <c r="H163" s="21" t="s">
        <v>1</v>
      </c>
      <c r="I163" s="18"/>
      <c r="K163" s="14"/>
      <c r="L163" s="20"/>
      <c r="M163" s="20"/>
      <c r="N163" s="21" t="s">
        <v>1</v>
      </c>
      <c r="O163" s="20"/>
      <c r="P163" s="20"/>
      <c r="Q163" s="20"/>
      <c r="R163" s="21" t="s">
        <v>1</v>
      </c>
      <c r="S163" s="18"/>
    </row>
    <row r="164" spans="1:19" ht="9.75" customHeight="1" x14ac:dyDescent="0.25">
      <c r="A164" s="22"/>
      <c r="B164" s="8"/>
      <c r="C164" s="8"/>
      <c r="D164" s="8"/>
      <c r="E164" s="8"/>
      <c r="F164" s="8"/>
      <c r="G164" s="8"/>
      <c r="H164" s="8"/>
      <c r="I164" s="23"/>
      <c r="K164" s="22"/>
      <c r="L164" s="8"/>
      <c r="M164" s="8"/>
      <c r="N164" s="8"/>
      <c r="O164" s="8"/>
      <c r="P164" s="8"/>
      <c r="Q164" s="8"/>
      <c r="R164" s="8"/>
      <c r="S164" s="23"/>
    </row>
  </sheetData>
  <sheetProtection algorithmName="SHA-512" hashValue="FYkfLTAGfm6xTue8RxR3ult0NoESksMAEou0tuDq6w1Fwc1FPt8vSW0eClPtrLZzxB/bqQK+HkZOPyPQk3oYpQ==" saltValue="w1VP3Dx6OgVPXNfdKHqNCQ==" spinCount="100000" sheet="1"/>
  <phoneticPr fontId="0" type="noConversion"/>
  <conditionalFormatting sqref="C6">
    <cfRule type="cellIs" dxfId="31" priority="33" stopIfTrue="1" operator="equal">
      <formula>0</formula>
    </cfRule>
  </conditionalFormatting>
  <conditionalFormatting sqref="M6">
    <cfRule type="cellIs" dxfId="30" priority="31" stopIfTrue="1" operator="equal">
      <formula>0</formula>
    </cfRule>
  </conditionalFormatting>
  <conditionalFormatting sqref="C17">
    <cfRule type="cellIs" dxfId="29" priority="30" stopIfTrue="1" operator="equal">
      <formula>0</formula>
    </cfRule>
  </conditionalFormatting>
  <conditionalFormatting sqref="M17">
    <cfRule type="cellIs" dxfId="28" priority="29" stopIfTrue="1" operator="equal">
      <formula>0</formula>
    </cfRule>
  </conditionalFormatting>
  <conditionalFormatting sqref="C28">
    <cfRule type="cellIs" dxfId="27" priority="28" stopIfTrue="1" operator="equal">
      <formula>0</formula>
    </cfRule>
  </conditionalFormatting>
  <conditionalFormatting sqref="M28">
    <cfRule type="cellIs" dxfId="26" priority="27" stopIfTrue="1" operator="equal">
      <formula>0</formula>
    </cfRule>
  </conditionalFormatting>
  <conditionalFormatting sqref="C39">
    <cfRule type="cellIs" dxfId="25" priority="26" stopIfTrue="1" operator="equal">
      <formula>0</formula>
    </cfRule>
  </conditionalFormatting>
  <conditionalFormatting sqref="M39">
    <cfRule type="cellIs" dxfId="24" priority="25" stopIfTrue="1" operator="equal">
      <formula>0</formula>
    </cfRule>
  </conditionalFormatting>
  <conditionalFormatting sqref="C50">
    <cfRule type="cellIs" dxfId="23" priority="22" stopIfTrue="1" operator="equal">
      <formula>0</formula>
    </cfRule>
  </conditionalFormatting>
  <conditionalFormatting sqref="M50">
    <cfRule type="cellIs" dxfId="22" priority="21" stopIfTrue="1" operator="equal">
      <formula>0</formula>
    </cfRule>
  </conditionalFormatting>
  <conditionalFormatting sqref="C61">
    <cfRule type="cellIs" dxfId="21" priority="20" stopIfTrue="1" operator="equal">
      <formula>0</formula>
    </cfRule>
  </conditionalFormatting>
  <conditionalFormatting sqref="M61">
    <cfRule type="cellIs" dxfId="20" priority="19" stopIfTrue="1" operator="equal">
      <formula>0</formula>
    </cfRule>
  </conditionalFormatting>
  <conditionalFormatting sqref="C72">
    <cfRule type="cellIs" dxfId="19" priority="18" stopIfTrue="1" operator="equal">
      <formula>0</formula>
    </cfRule>
  </conditionalFormatting>
  <conditionalFormatting sqref="M72">
    <cfRule type="cellIs" dxfId="18" priority="17" stopIfTrue="1" operator="equal">
      <formula>0</formula>
    </cfRule>
  </conditionalFormatting>
  <conditionalFormatting sqref="C83">
    <cfRule type="cellIs" dxfId="17" priority="16" stopIfTrue="1" operator="equal">
      <formula>0</formula>
    </cfRule>
  </conditionalFormatting>
  <conditionalFormatting sqref="M83">
    <cfRule type="cellIs" dxfId="16" priority="15" stopIfTrue="1" operator="equal">
      <formula>0</formula>
    </cfRule>
  </conditionalFormatting>
  <conditionalFormatting sqref="C94">
    <cfRule type="cellIs" dxfId="15" priority="14" stopIfTrue="1" operator="equal">
      <formula>0</formula>
    </cfRule>
  </conditionalFormatting>
  <conditionalFormatting sqref="M94">
    <cfRule type="cellIs" dxfId="14" priority="13" stopIfTrue="1" operator="equal">
      <formula>0</formula>
    </cfRule>
  </conditionalFormatting>
  <conditionalFormatting sqref="C105">
    <cfRule type="cellIs" dxfId="13" priority="12" stopIfTrue="1" operator="equal">
      <formula>0</formula>
    </cfRule>
  </conditionalFormatting>
  <conditionalFormatting sqref="M105">
    <cfRule type="cellIs" dxfId="12" priority="11" stopIfTrue="1" operator="equal">
      <formula>0</formula>
    </cfRule>
  </conditionalFormatting>
  <conditionalFormatting sqref="C116">
    <cfRule type="cellIs" dxfId="11" priority="10" stopIfTrue="1" operator="equal">
      <formula>0</formula>
    </cfRule>
  </conditionalFormatting>
  <conditionalFormatting sqref="M116">
    <cfRule type="cellIs" dxfId="10" priority="9" stopIfTrue="1" operator="equal">
      <formula>0</formula>
    </cfRule>
  </conditionalFormatting>
  <conditionalFormatting sqref="C127">
    <cfRule type="cellIs" dxfId="9" priority="8" stopIfTrue="1" operator="equal">
      <formula>0</formula>
    </cfRule>
  </conditionalFormatting>
  <conditionalFormatting sqref="M127">
    <cfRule type="cellIs" dxfId="8" priority="7" stopIfTrue="1" operator="equal">
      <formula>0</formula>
    </cfRule>
  </conditionalFormatting>
  <conditionalFormatting sqref="C138">
    <cfRule type="cellIs" dxfId="7" priority="6" stopIfTrue="1" operator="equal">
      <formula>0</formula>
    </cfRule>
  </conditionalFormatting>
  <conditionalFormatting sqref="M138">
    <cfRule type="cellIs" dxfId="6" priority="5" stopIfTrue="1" operator="equal">
      <formula>0</formula>
    </cfRule>
  </conditionalFormatting>
  <conditionalFormatting sqref="C149">
    <cfRule type="cellIs" dxfId="5" priority="4" stopIfTrue="1" operator="equal">
      <formula>0</formula>
    </cfRule>
  </conditionalFormatting>
  <conditionalFormatting sqref="M149">
    <cfRule type="cellIs" dxfId="4" priority="3" stopIfTrue="1" operator="equal">
      <formula>0</formula>
    </cfRule>
  </conditionalFormatting>
  <conditionalFormatting sqref="C160">
    <cfRule type="cellIs" dxfId="3" priority="2" stopIfTrue="1" operator="equal">
      <formula>0</formula>
    </cfRule>
  </conditionalFormatting>
  <conditionalFormatting sqref="M160">
    <cfRule type="cellIs" dxfId="2" priority="1" stopIfTrue="1" operator="equal">
      <formula>0</formula>
    </cfRule>
  </conditionalFormatting>
  <pageMargins left="0.19685039370078741" right="0" top="0.19685039370078741" bottom="0" header="0" footer="0.1968503937007874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H23"/>
  <sheetViews>
    <sheetView zoomScaleNormal="100" workbookViewId="0">
      <selection activeCell="B8" sqref="B8"/>
    </sheetView>
  </sheetViews>
  <sheetFormatPr baseColWidth="10" defaultColWidth="11.54296875" defaultRowHeight="12.5" x14ac:dyDescent="0.25"/>
  <cols>
    <col min="1" max="1" width="32.81640625" style="65" customWidth="1"/>
    <col min="2" max="2" width="24.54296875" style="65" customWidth="1"/>
    <col min="3" max="3" width="8.54296875" style="7" customWidth="1"/>
    <col min="4" max="4" width="12.81640625" customWidth="1"/>
    <col min="5" max="6" width="19.453125" customWidth="1"/>
    <col min="7" max="7" width="24.81640625" customWidth="1"/>
    <col min="8" max="8" width="15.81640625" customWidth="1"/>
  </cols>
  <sheetData>
    <row r="1" spans="1:8" ht="20" x14ac:dyDescent="0.4">
      <c r="A1" s="64" t="s">
        <v>19</v>
      </c>
    </row>
    <row r="3" spans="1:8" s="36" customFormat="1" ht="60.75" customHeight="1" thickBot="1" x14ac:dyDescent="0.4">
      <c r="A3" s="66" t="s">
        <v>4</v>
      </c>
      <c r="B3" s="66" t="s">
        <v>3</v>
      </c>
      <c r="C3" s="41" t="s">
        <v>5</v>
      </c>
      <c r="D3" s="40" t="s">
        <v>6</v>
      </c>
      <c r="E3" s="40" t="s">
        <v>7</v>
      </c>
      <c r="F3" s="40" t="s">
        <v>8</v>
      </c>
      <c r="G3" s="40" t="s">
        <v>20</v>
      </c>
      <c r="H3" s="40" t="s">
        <v>31</v>
      </c>
    </row>
    <row r="4" spans="1:8" s="37" customFormat="1" ht="33.75" customHeight="1" x14ac:dyDescent="0.35">
      <c r="A4" s="67" t="str">
        <f>Protokoll!B7 &amp; " " &amp;Protokoll!C7</f>
        <v xml:space="preserve"> </v>
      </c>
      <c r="B4" s="67" t="str">
        <f>Protokoll!D7</f>
        <v/>
      </c>
      <c r="C4" s="42" t="str">
        <f>Protokoll!F7</f>
        <v/>
      </c>
      <c r="D4" s="39"/>
      <c r="E4" s="39"/>
      <c r="F4" s="39"/>
      <c r="G4" s="39"/>
      <c r="H4" s="39"/>
    </row>
    <row r="5" spans="1:8" s="37" customFormat="1" ht="33.75" customHeight="1" x14ac:dyDescent="0.35">
      <c r="A5" s="67" t="str">
        <f>Protokoll!B8 &amp; " " &amp;Protokoll!C8</f>
        <v xml:space="preserve"> </v>
      </c>
      <c r="B5" s="67" t="str">
        <f>Protokoll!D8</f>
        <v/>
      </c>
      <c r="C5" s="42" t="str">
        <f>Protokoll!F8</f>
        <v/>
      </c>
      <c r="D5" s="38"/>
      <c r="E5" s="38"/>
      <c r="F5" s="38"/>
      <c r="G5" s="38"/>
      <c r="H5" s="38"/>
    </row>
    <row r="6" spans="1:8" s="37" customFormat="1" ht="33.75" customHeight="1" x14ac:dyDescent="0.35">
      <c r="A6" s="67" t="str">
        <f>Protokoll!B9 &amp; " " &amp;Protokoll!C9</f>
        <v xml:space="preserve"> </v>
      </c>
      <c r="B6" s="67" t="str">
        <f>Protokoll!D9</f>
        <v/>
      </c>
      <c r="C6" s="42" t="str">
        <f>Protokoll!F9</f>
        <v/>
      </c>
      <c r="D6" s="38"/>
      <c r="E6" s="38"/>
      <c r="F6" s="38"/>
      <c r="G6" s="38"/>
      <c r="H6" s="38"/>
    </row>
    <row r="7" spans="1:8" s="37" customFormat="1" ht="33.75" customHeight="1" x14ac:dyDescent="0.35">
      <c r="A7" s="67" t="str">
        <f>Protokoll!B10 &amp; " " &amp;Protokoll!C10</f>
        <v xml:space="preserve"> </v>
      </c>
      <c r="B7" s="67" t="str">
        <f>Protokoll!D10</f>
        <v/>
      </c>
      <c r="C7" s="42" t="str">
        <f>Protokoll!F10</f>
        <v/>
      </c>
      <c r="D7" s="38"/>
      <c r="E7" s="38"/>
      <c r="F7" s="38"/>
      <c r="G7" s="38"/>
      <c r="H7" s="38"/>
    </row>
    <row r="8" spans="1:8" s="37" customFormat="1" ht="33.75" customHeight="1" x14ac:dyDescent="0.35">
      <c r="A8" s="67" t="str">
        <f>Protokoll!B11 &amp; " " &amp;Protokoll!C11</f>
        <v xml:space="preserve"> </v>
      </c>
      <c r="B8" s="67" t="str">
        <f>Protokoll!D11</f>
        <v/>
      </c>
      <c r="C8" s="42" t="str">
        <f>Protokoll!F11</f>
        <v/>
      </c>
      <c r="D8" s="38"/>
      <c r="E8" s="38"/>
      <c r="F8" s="38"/>
      <c r="G8" s="38"/>
      <c r="H8" s="38"/>
    </row>
    <row r="9" spans="1:8" s="37" customFormat="1" ht="33.75" customHeight="1" x14ac:dyDescent="0.35">
      <c r="A9" s="67" t="str">
        <f>Protokoll!B12 &amp; " " &amp;Protokoll!C12</f>
        <v xml:space="preserve"> </v>
      </c>
      <c r="B9" s="67" t="str">
        <f>Protokoll!D12</f>
        <v/>
      </c>
      <c r="C9" s="42" t="str">
        <f>Protokoll!F12</f>
        <v/>
      </c>
      <c r="D9" s="38"/>
      <c r="E9" s="38"/>
      <c r="F9" s="38"/>
      <c r="G9" s="38"/>
      <c r="H9" s="38"/>
    </row>
    <row r="10" spans="1:8" s="37" customFormat="1" ht="33.75" customHeight="1" x14ac:dyDescent="0.35">
      <c r="A10" s="67" t="str">
        <f>Protokoll!B13 &amp; " " &amp;Protokoll!C13</f>
        <v xml:space="preserve"> </v>
      </c>
      <c r="B10" s="67" t="str">
        <f>Protokoll!D13</f>
        <v/>
      </c>
      <c r="C10" s="42" t="str">
        <f>Protokoll!F13</f>
        <v/>
      </c>
      <c r="D10" s="38"/>
      <c r="E10" s="38"/>
      <c r="F10" s="38"/>
      <c r="G10" s="38"/>
      <c r="H10" s="38"/>
    </row>
    <row r="11" spans="1:8" s="37" customFormat="1" ht="33.75" customHeight="1" x14ac:dyDescent="0.35">
      <c r="A11" s="67" t="str">
        <f>Protokoll!B14 &amp; " " &amp;Protokoll!C14</f>
        <v xml:space="preserve"> </v>
      </c>
      <c r="B11" s="67" t="str">
        <f>Protokoll!D14</f>
        <v/>
      </c>
      <c r="C11" s="42" t="str">
        <f>Protokoll!F14</f>
        <v/>
      </c>
      <c r="D11" s="38"/>
      <c r="E11" s="38"/>
      <c r="F11" s="38"/>
      <c r="G11" s="38"/>
      <c r="H11" s="38"/>
    </row>
    <row r="12" spans="1:8" s="37" customFormat="1" ht="33.75" customHeight="1" x14ac:dyDescent="0.35">
      <c r="A12" s="67" t="str">
        <f>Protokoll!B15 &amp; " " &amp;Protokoll!C15</f>
        <v xml:space="preserve"> </v>
      </c>
      <c r="B12" s="67" t="str">
        <f>Protokoll!D15</f>
        <v/>
      </c>
      <c r="C12" s="42" t="str">
        <f>Protokoll!F15</f>
        <v/>
      </c>
      <c r="D12" s="38"/>
      <c r="E12" s="38"/>
      <c r="F12" s="38"/>
      <c r="G12" s="38"/>
      <c r="H12" s="38"/>
    </row>
    <row r="13" spans="1:8" s="37" customFormat="1" ht="33.75" customHeight="1" x14ac:dyDescent="0.35">
      <c r="A13" s="67" t="str">
        <f>Protokoll!B16 &amp; " " &amp;Protokoll!C16</f>
        <v xml:space="preserve"> </v>
      </c>
      <c r="B13" s="67" t="str">
        <f>Protokoll!D16</f>
        <v/>
      </c>
      <c r="C13" s="42" t="str">
        <f>Protokoll!F16</f>
        <v/>
      </c>
      <c r="D13" s="38"/>
      <c r="E13" s="38"/>
      <c r="F13" s="38"/>
      <c r="G13" s="38"/>
      <c r="H13" s="38"/>
    </row>
    <row r="14" spans="1:8" s="37" customFormat="1" ht="33.75" customHeight="1" x14ac:dyDescent="0.35">
      <c r="A14" s="67" t="str">
        <f>Protokoll!B17 &amp; " " &amp;Protokoll!C17</f>
        <v xml:space="preserve"> </v>
      </c>
      <c r="B14" s="67" t="str">
        <f>Protokoll!D17</f>
        <v/>
      </c>
      <c r="C14" s="42" t="str">
        <f>Protokoll!F17</f>
        <v/>
      </c>
      <c r="D14" s="38"/>
      <c r="E14" s="38"/>
      <c r="F14" s="38"/>
      <c r="G14" s="38"/>
      <c r="H14" s="38"/>
    </row>
    <row r="15" spans="1:8" s="37" customFormat="1" ht="33.75" customHeight="1" x14ac:dyDescent="0.35">
      <c r="A15" s="67" t="str">
        <f>Protokoll!B18 &amp; " " &amp;Protokoll!C18</f>
        <v xml:space="preserve"> </v>
      </c>
      <c r="B15" s="67" t="str">
        <f>Protokoll!D18</f>
        <v/>
      </c>
      <c r="C15" s="42" t="str">
        <f>Protokoll!F18</f>
        <v/>
      </c>
      <c r="D15" s="38"/>
      <c r="E15" s="38"/>
      <c r="F15" s="38"/>
      <c r="G15" s="38"/>
      <c r="H15" s="38"/>
    </row>
    <row r="16" spans="1:8" s="37" customFormat="1" ht="33.75" customHeight="1" x14ac:dyDescent="0.35">
      <c r="A16" s="67" t="str">
        <f>Protokoll!B19 &amp; " " &amp;Protokoll!C19</f>
        <v xml:space="preserve"> </v>
      </c>
      <c r="B16" s="67" t="str">
        <f>Protokoll!D19</f>
        <v/>
      </c>
      <c r="C16" s="42" t="str">
        <f>Protokoll!F19</f>
        <v/>
      </c>
      <c r="D16" s="38"/>
      <c r="E16" s="38"/>
      <c r="F16" s="38"/>
      <c r="G16" s="38"/>
      <c r="H16" s="38"/>
    </row>
    <row r="17" spans="1:8" s="37" customFormat="1" ht="33.75" customHeight="1" x14ac:dyDescent="0.35">
      <c r="A17" s="67" t="str">
        <f>Protokoll!B20 &amp; " " &amp;Protokoll!C20</f>
        <v xml:space="preserve"> </v>
      </c>
      <c r="B17" s="67" t="str">
        <f>Protokoll!D20</f>
        <v/>
      </c>
      <c r="C17" s="42" t="str">
        <f>Protokoll!F20</f>
        <v/>
      </c>
      <c r="D17" s="38"/>
      <c r="E17" s="38"/>
      <c r="F17" s="38"/>
      <c r="G17" s="38"/>
      <c r="H17" s="38"/>
    </row>
    <row r="18" spans="1:8" s="37" customFormat="1" ht="33.75" customHeight="1" x14ac:dyDescent="0.35">
      <c r="A18" s="67" t="str">
        <f>Protokoll!B21 &amp; " " &amp;Protokoll!C21</f>
        <v xml:space="preserve"> </v>
      </c>
      <c r="B18" s="67" t="str">
        <f>Protokoll!D21</f>
        <v/>
      </c>
      <c r="C18" s="42" t="str">
        <f>Protokoll!F21</f>
        <v/>
      </c>
      <c r="D18" s="38"/>
      <c r="E18" s="38"/>
      <c r="F18" s="38"/>
      <c r="G18" s="38"/>
      <c r="H18" s="38"/>
    </row>
    <row r="19" spans="1:8" s="37" customFormat="1" ht="33.75" customHeight="1" x14ac:dyDescent="0.35">
      <c r="A19" s="67" t="str">
        <f>Protokoll!B22 &amp; " " &amp;Protokoll!C22</f>
        <v xml:space="preserve"> </v>
      </c>
      <c r="B19" s="67" t="str">
        <f>Protokoll!D22</f>
        <v/>
      </c>
      <c r="C19" s="42" t="str">
        <f>Protokoll!F22</f>
        <v/>
      </c>
      <c r="D19" s="38"/>
      <c r="E19" s="38"/>
      <c r="F19" s="38"/>
      <c r="G19" s="38"/>
      <c r="H19" s="38"/>
    </row>
    <row r="20" spans="1:8" s="37" customFormat="1" ht="33.75" customHeight="1" x14ac:dyDescent="0.35">
      <c r="A20" s="67" t="str">
        <f>Protokoll!B23 &amp; " " &amp;Protokoll!C23</f>
        <v xml:space="preserve"> </v>
      </c>
      <c r="B20" s="67" t="str">
        <f>Protokoll!D23</f>
        <v/>
      </c>
      <c r="C20" s="42" t="str">
        <f>Protokoll!F23</f>
        <v/>
      </c>
      <c r="D20" s="38"/>
      <c r="E20" s="38"/>
      <c r="F20" s="38"/>
      <c r="G20" s="38"/>
      <c r="H20" s="38"/>
    </row>
    <row r="21" spans="1:8" s="37" customFormat="1" ht="33.75" customHeight="1" x14ac:dyDescent="0.35">
      <c r="A21" s="67" t="str">
        <f>Protokoll!B24 &amp; " " &amp;Protokoll!C24</f>
        <v xml:space="preserve"> </v>
      </c>
      <c r="B21" s="67" t="str">
        <f>Protokoll!D24</f>
        <v/>
      </c>
      <c r="C21" s="42" t="str">
        <f>Protokoll!F24</f>
        <v/>
      </c>
      <c r="D21" s="38"/>
      <c r="E21" s="38"/>
      <c r="F21" s="38"/>
      <c r="G21" s="38"/>
      <c r="H21" s="38"/>
    </row>
    <row r="22" spans="1:8" s="37" customFormat="1" ht="33.75" customHeight="1" x14ac:dyDescent="0.35">
      <c r="A22" s="67" t="str">
        <f>Protokoll!B28 &amp; " " &amp;Protokoll!C28</f>
        <v xml:space="preserve"> </v>
      </c>
      <c r="B22" s="67" t="str">
        <f>Protokoll!D28</f>
        <v/>
      </c>
      <c r="C22" s="42" t="str">
        <f>Protokoll!F28</f>
        <v/>
      </c>
      <c r="D22" s="38"/>
      <c r="E22" s="38"/>
      <c r="F22" s="38"/>
      <c r="G22" s="38"/>
      <c r="H22" s="38"/>
    </row>
    <row r="23" spans="1:8" s="37" customFormat="1" ht="33.75" customHeight="1" x14ac:dyDescent="0.35">
      <c r="A23" s="67" t="str">
        <f>Protokoll!B29 &amp; " " &amp;Protokoll!C29</f>
        <v xml:space="preserve"> </v>
      </c>
      <c r="B23" s="67" t="str">
        <f>Protokoll!D29</f>
        <v/>
      </c>
      <c r="C23" s="42" t="str">
        <f>Protokoll!F29</f>
        <v/>
      </c>
      <c r="D23" s="38"/>
      <c r="E23" s="38"/>
      <c r="F23" s="38"/>
      <c r="G23" s="38"/>
      <c r="H23" s="38"/>
    </row>
  </sheetData>
  <phoneticPr fontId="0" type="noConversion"/>
  <conditionalFormatting sqref="A4:C23">
    <cfRule type="cellIs" dxfId="1" priority="1" stopIfTrue="1" operator="equal">
      <formula>0</formula>
    </cfRule>
  </conditionalFormatting>
  <pageMargins left="0.39370078740157483" right="0.39370078740157483" top="0.59055118110236227" bottom="0.59055118110236227" header="0.51181102362204722" footer="0.51181102362204722"/>
  <pageSetup paperSize="9" scale="6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AG42"/>
  <sheetViews>
    <sheetView workbookViewId="0"/>
  </sheetViews>
  <sheetFormatPr baseColWidth="10" defaultColWidth="11.453125" defaultRowHeight="12.5" x14ac:dyDescent="0.25"/>
  <cols>
    <col min="1" max="1" width="5.54296875" style="65" customWidth="1"/>
    <col min="2" max="2" width="28.54296875" customWidth="1"/>
    <col min="3" max="3" width="21.453125" customWidth="1"/>
    <col min="4" max="4" width="3.1796875" customWidth="1"/>
    <col min="5" max="5" width="5.54296875" style="65" customWidth="1"/>
    <col min="6" max="6" width="8" customWidth="1"/>
    <col min="7" max="7" width="7.1796875" customWidth="1"/>
    <col min="8" max="10" width="5.453125" customWidth="1"/>
    <col min="11" max="11" width="8.453125" style="85" customWidth="1"/>
  </cols>
  <sheetData>
    <row r="1" spans="1:33" s="83" customFormat="1" ht="20" x14ac:dyDescent="0.4">
      <c r="A1" s="64" t="s">
        <v>28</v>
      </c>
      <c r="E1" s="64"/>
      <c r="K1" s="84"/>
    </row>
    <row r="3" spans="1:33" s="90" customFormat="1" ht="31.5" customHeight="1" x14ac:dyDescent="0.25">
      <c r="A3" s="209">
        <f>Protokoll!C3</f>
        <v>0</v>
      </c>
      <c r="B3" s="209"/>
      <c r="C3" s="86">
        <f>Protokoll!I3</f>
        <v>0</v>
      </c>
      <c r="D3" s="87"/>
      <c r="E3" s="210">
        <f>Protokoll!T3</f>
        <v>0</v>
      </c>
      <c r="F3" s="211"/>
      <c r="G3" s="88"/>
      <c r="H3" s="88"/>
      <c r="I3" s="88"/>
      <c r="J3" s="89"/>
      <c r="S3" s="88"/>
      <c r="T3" s="91"/>
      <c r="U3" s="77"/>
      <c r="V3" s="77"/>
      <c r="W3" s="77"/>
      <c r="X3" s="77"/>
      <c r="Y3" s="77"/>
      <c r="Z3" s="77"/>
      <c r="AA3" s="77"/>
      <c r="AB3" s="92"/>
      <c r="AC3" s="93"/>
      <c r="AD3" s="94"/>
      <c r="AE3" s="94"/>
      <c r="AF3" s="94"/>
      <c r="AG3" s="94"/>
    </row>
    <row r="5" spans="1:33" s="91" customFormat="1" ht="57.75" customHeight="1" x14ac:dyDescent="0.25">
      <c r="A5" s="73" t="s">
        <v>29</v>
      </c>
      <c r="B5" s="73" t="str">
        <f>Protokoll!B6</f>
        <v>Name / Nom</v>
      </c>
      <c r="C5" s="73" t="str">
        <f>Protokoll!D6</f>
        <v>Verein / Club</v>
      </c>
      <c r="D5" s="73"/>
      <c r="E5" s="97" t="str">
        <f>Protokoll!F6</f>
        <v>Jahrgang / Anée</v>
      </c>
      <c r="F5" s="97" t="str">
        <f>Protokoll!H6</f>
        <v>Kategorie / Catégorie</v>
      </c>
      <c r="G5" s="97" t="str">
        <f>Protokoll!G6</f>
        <v>Gewicht / Poids</v>
      </c>
      <c r="H5" s="97" t="str">
        <f>Protokoll!J5</f>
        <v>Reissen / Arraché</v>
      </c>
      <c r="I5" s="97" t="str">
        <f>Protokoll!R5</f>
        <v>Stossen / Jeté</v>
      </c>
      <c r="J5" s="73" t="str">
        <f>Protokoll!Z6</f>
        <v>Total</v>
      </c>
      <c r="K5" s="73" t="str">
        <f>Protokoll!AA6</f>
        <v>Sinclair</v>
      </c>
    </row>
    <row r="6" spans="1:33" s="95" customFormat="1" ht="14" x14ac:dyDescent="0.3">
      <c r="A6" s="72">
        <v>1</v>
      </c>
      <c r="B6" s="127" t="str">
        <f ca="1">IF(SUMPRODUCT((Protokoll!$AH$7:$AH$29=A6)*ROW(Protokoll!$D$7:$D$29))&gt;0,
OFFSET(Protokoll!$C$6,SUMPRODUCT((Protokoll!$AH$7:$AH$29=A6)*ROW(Protokoll!$D$7:$D$29))-6,),
"")&amp;" "&amp;
IF(SUMPRODUCT((Protokoll!$AH$7:$AH$29=A6)*ROW(Protokoll!$D$7:$D$29))&gt;0,
OFFSET(Protokoll!$B$6,SUMPRODUCT((Protokoll!$AH$7:$AH$29=A6)*ROW(Protokoll!$D$7:$D$29))-6,),
"")</f>
        <v xml:space="preserve"> </v>
      </c>
      <c r="C6" s="127" t="str">
        <f ca="1">IF(SUMPRODUCT((Protokoll!$AH$7:$AH$29=A6)*ROW(Protokoll!$D$7:$D$29))&gt;0,
OFFSET(Protokoll!$D$6,SUMPRODUCT((Protokoll!$AH$7:$AH$29=A6)*ROW(Protokoll!$D$7:$D$29))-6,),
"")</f>
        <v/>
      </c>
      <c r="D6" s="127" t="str">
        <f ca="1">IF(SUMPRODUCT((Protokoll!$AH$7:$AH$29=A6)*ROW(Protokoll!$D$7:$D$29))&gt;0,
OFFSET(Protokoll!$E$6,SUMPRODUCT((Protokoll!$AH$7:$AH$29=A6)*ROW(Protokoll!$D$7:$D$29))-6,),
"")</f>
        <v/>
      </c>
      <c r="E6" s="128" t="str">
        <f ca="1">IF(SUMPRODUCT((Protokoll!$AH$7:$AH$29=A6)*ROW(Protokoll!$D$7:$D$29))&gt;0,
OFFSET(Protokoll!$F$6,SUMPRODUCT((Protokoll!$AH$7:$AH$29=A6)*ROW(Protokoll!$D$7:$D$29))-6,),
"")</f>
        <v/>
      </c>
      <c r="F6" s="129" t="str">
        <f ca="1">IF(SUMPRODUCT((Protokoll!$AH$7:$AH$29=A6)*ROW(Protokoll!$D$7:$D$29))&gt;0,
OFFSET(Protokoll!$H$6,SUMPRODUCT((Protokoll!$AH$7:$AH$29=A6)*ROW(Protokoll!$D$7:$D$29))-6,),
"")</f>
        <v/>
      </c>
      <c r="G6" s="130" t="str">
        <f ca="1">IF(SUMPRODUCT((Protokoll!$AH$7:$AH$29=A6)*ROW(Protokoll!$D$7:$D$29))&gt;0,
OFFSET(Protokoll!$G$6,SUMPRODUCT((Protokoll!$AH$7:$AH$29=A6)*ROW(Protokoll!$D$7:$D$29))-6,),
"")</f>
        <v/>
      </c>
      <c r="H6" s="131" t="str">
        <f ca="1">IF(SUMPRODUCT((Protokoll!$AH$7:$AH$29=A6)*ROW(Protokoll!$D$7:$D$29))&gt;0,
IF(OFFSET(Protokoll!$P$6,SUMPRODUCT((Protokoll!$AH$7:$AH$29=A6)*ROW(Protokoll!$D$7:$D$29))-6,)&gt;0,OFFSET(Protokoll!$P$6,SUMPRODUCT((Protokoll!$AH$7:$AH$29=A6)*ROW(Protokoll!$D$7:$D$29))-6,),""),
"")</f>
        <v/>
      </c>
      <c r="I6" s="131" t="str">
        <f ca="1">IF(SUMPRODUCT((Protokoll!$AH$7:$AH$29=A6)*ROW(Protokoll!$D$7:$D$29))&gt;0,
IF(OFFSET(Protokoll!$X$6,SUMPRODUCT((Protokoll!$AH$7:$AH$29=A6)*ROW(Protokoll!$D$7:$D$29))-6,)&gt;0,OFFSET(Protokoll!$X$6,SUMPRODUCT((Protokoll!$AH$7:$AH$29=A6)*ROW(Protokoll!$D$7:$D$29))-6,),""),
"")</f>
        <v/>
      </c>
      <c r="J6" s="131" t="str">
        <f ca="1">IF(SUMPRODUCT((Protokoll!$AH$7:$AH$29=A6)*ROW(Protokoll!$D$7:$D$29))&gt;0,
OFFSET(Protokoll!$Z$6,SUMPRODUCT((Protokoll!$AH$7:$AH$29=A6)*ROW(Protokoll!$D$7:$D$29))-6,),
"")</f>
        <v/>
      </c>
      <c r="K6" s="132" t="str">
        <f ca="1">IF(SUMPRODUCT((Protokoll!$AH$7:$AH$29=A6)*ROW(Protokoll!$D$7:$D$29))&gt;0,
OFFSET(Protokoll!$AA$6,SUMPRODUCT((Protokoll!$AH$7:$AH$29=A6)*ROW(Protokoll!$D$7:$D$29))-6,),
"")</f>
        <v/>
      </c>
    </row>
    <row r="7" spans="1:33" s="95" customFormat="1" ht="14" x14ac:dyDescent="0.3">
      <c r="A7" s="72">
        <v>2</v>
      </c>
      <c r="B7" s="127" t="str">
        <f ca="1">IF(SUMPRODUCT((Protokoll!$AH$7:$AH$29=A7)*ROW(Protokoll!$D$7:$D$29))&gt;0,
OFFSET(Protokoll!$C$6,SUMPRODUCT((Protokoll!$AH$7:$AH$29=A7)*ROW(Protokoll!$D$7:$D$29))-6,),
"")&amp;" "&amp;
IF(SUMPRODUCT((Protokoll!$AH$7:$AH$29=A7)*ROW(Protokoll!$D$7:$D$29))&gt;0,
OFFSET(Protokoll!$B$6,SUMPRODUCT((Protokoll!$AH$7:$AH$29=A7)*ROW(Protokoll!$D$7:$D$29))-6,),
"")</f>
        <v xml:space="preserve"> </v>
      </c>
      <c r="C7" s="127" t="str">
        <f ca="1">IF(SUMPRODUCT((Protokoll!$AH$7:$AH$29=A7)*ROW(Protokoll!$D$7:$D$29))&gt;0,
OFFSET(Protokoll!$D$6,SUMPRODUCT((Protokoll!$AH$7:$AH$29=A7)*ROW(Protokoll!$D$7:$D$29))-6,),
"")</f>
        <v/>
      </c>
      <c r="D7" s="127" t="str">
        <f ca="1">IF(SUMPRODUCT((Protokoll!$AH$7:$AH$29=A7)*ROW(Protokoll!$D$7:$D$29))&gt;0,
OFFSET(Protokoll!$E$6,SUMPRODUCT((Protokoll!$AH$7:$AH$29=A7)*ROW(Protokoll!$D$7:$D$29))-6,),
"")</f>
        <v/>
      </c>
      <c r="E7" s="128" t="str">
        <f ca="1">IF(SUMPRODUCT((Protokoll!$AH$7:$AH$29=A7)*ROW(Protokoll!$D$7:$D$29))&gt;0,
OFFSET(Protokoll!$F$6,SUMPRODUCT((Protokoll!$AH$7:$AH$29=A7)*ROW(Protokoll!$D$7:$D$29))-6,),
"")</f>
        <v/>
      </c>
      <c r="F7" s="129" t="str">
        <f ca="1">IF(SUMPRODUCT((Protokoll!$AH$7:$AH$29=A7)*ROW(Protokoll!$D$7:$D$29))&gt;0,
OFFSET(Protokoll!$H$6,SUMPRODUCT((Protokoll!$AH$7:$AH$29=A7)*ROW(Protokoll!$D$7:$D$29))-6,),
"")</f>
        <v/>
      </c>
      <c r="G7" s="130" t="str">
        <f ca="1">IF(SUMPRODUCT((Protokoll!$AH$7:$AH$29=A7)*ROW(Protokoll!$D$7:$D$29))&gt;0,
OFFSET(Protokoll!$G$6,SUMPRODUCT((Protokoll!$AH$7:$AH$29=A7)*ROW(Protokoll!$D$7:$D$29))-6,),
"")</f>
        <v/>
      </c>
      <c r="H7" s="131" t="str">
        <f ca="1">IF(SUMPRODUCT((Protokoll!$AH$7:$AH$29=A7)*ROW(Protokoll!$D$7:$D$29))&gt;0,
IF(OFFSET(Protokoll!$P$6,SUMPRODUCT((Protokoll!$AH$7:$AH$29=A7)*ROW(Protokoll!$D$7:$D$29))-6,)&gt;0,OFFSET(Protokoll!$P$6,SUMPRODUCT((Protokoll!$AH$7:$AH$29=A7)*ROW(Protokoll!$D$7:$D$29))-6,),""),
"")</f>
        <v/>
      </c>
      <c r="I7" s="131" t="str">
        <f ca="1">IF(SUMPRODUCT((Protokoll!$AH$7:$AH$29=A7)*ROW(Protokoll!$D$7:$D$29))&gt;0,
IF(OFFSET(Protokoll!$X$6,SUMPRODUCT((Protokoll!$AH$7:$AH$29=A7)*ROW(Protokoll!$D$7:$D$29))-6,)&gt;0,OFFSET(Protokoll!$X$6,SUMPRODUCT((Protokoll!$AH$7:$AH$29=A7)*ROW(Protokoll!$D$7:$D$29))-6,),""),
"")</f>
        <v/>
      </c>
      <c r="J7" s="131" t="str">
        <f ca="1">IF(SUMPRODUCT((Protokoll!$AH$7:$AH$29=A7)*ROW(Protokoll!$D$7:$D$29))&gt;0,
OFFSET(Protokoll!$Z$6,SUMPRODUCT((Protokoll!$AH$7:$AH$29=A7)*ROW(Protokoll!$D$7:$D$29))-6,),
"")</f>
        <v/>
      </c>
      <c r="K7" s="132" t="str">
        <f ca="1">IF(SUMPRODUCT((Protokoll!$AH$7:$AH$29=A7)*ROW(Protokoll!$D$7:$D$29))&gt;0,
OFFSET(Protokoll!$AA$6,SUMPRODUCT((Protokoll!$AH$7:$AH$29=A7)*ROW(Protokoll!$D$7:$D$29))-6,),
"")</f>
        <v/>
      </c>
    </row>
    <row r="8" spans="1:33" s="95" customFormat="1" ht="14" x14ac:dyDescent="0.3">
      <c r="A8" s="72">
        <v>3</v>
      </c>
      <c r="B8" s="127" t="str">
        <f ca="1">IF(SUMPRODUCT((Protokoll!$AH$7:$AH$29=A8)*ROW(Protokoll!$D$7:$D$29))&gt;0,
OFFSET(Protokoll!$C$6,SUMPRODUCT((Protokoll!$AH$7:$AH$29=A8)*ROW(Protokoll!$D$7:$D$29))-6,),
"")&amp;" "&amp;
IF(SUMPRODUCT((Protokoll!$AH$7:$AH$29=A8)*ROW(Protokoll!$D$7:$D$29))&gt;0,
OFFSET(Protokoll!$B$6,SUMPRODUCT((Protokoll!$AH$7:$AH$29=A8)*ROW(Protokoll!$D$7:$D$29))-6,),
"")</f>
        <v xml:space="preserve"> </v>
      </c>
      <c r="C8" s="127" t="str">
        <f ca="1">IF(SUMPRODUCT((Protokoll!$AH$7:$AH$29=A8)*ROW(Protokoll!$D$7:$D$29))&gt;0,
OFFSET(Protokoll!$D$6,SUMPRODUCT((Protokoll!$AH$7:$AH$29=A8)*ROW(Protokoll!$D$7:$D$29))-6,),
"")</f>
        <v/>
      </c>
      <c r="D8" s="127" t="str">
        <f ca="1">IF(SUMPRODUCT((Protokoll!$AH$7:$AH$29=A8)*ROW(Protokoll!$D$7:$D$29))&gt;0,
OFFSET(Protokoll!$E$6,SUMPRODUCT((Protokoll!$AH$7:$AH$29=A8)*ROW(Protokoll!$D$7:$D$29))-6,),
"")</f>
        <v/>
      </c>
      <c r="E8" s="128" t="str">
        <f ca="1">IF(SUMPRODUCT((Protokoll!$AH$7:$AH$29=A8)*ROW(Protokoll!$D$7:$D$29))&gt;0,
OFFSET(Protokoll!$F$6,SUMPRODUCT((Protokoll!$AH$7:$AH$29=A8)*ROW(Protokoll!$D$7:$D$29))-6,),
"")</f>
        <v/>
      </c>
      <c r="F8" s="129" t="str">
        <f ca="1">IF(SUMPRODUCT((Protokoll!$AH$7:$AH$29=A8)*ROW(Protokoll!$D$7:$D$29))&gt;0,
OFFSET(Protokoll!$H$6,SUMPRODUCT((Protokoll!$AH$7:$AH$29=A8)*ROW(Protokoll!$D$7:$D$29))-6,),
"")</f>
        <v/>
      </c>
      <c r="G8" s="130" t="str">
        <f ca="1">IF(SUMPRODUCT((Protokoll!$AH$7:$AH$29=A8)*ROW(Protokoll!$D$7:$D$29))&gt;0,
OFFSET(Protokoll!$G$6,SUMPRODUCT((Protokoll!$AH$7:$AH$29=A8)*ROW(Protokoll!$D$7:$D$29))-6,),
"")</f>
        <v/>
      </c>
      <c r="H8" s="131" t="str">
        <f ca="1">IF(SUMPRODUCT((Protokoll!$AH$7:$AH$29=A8)*ROW(Protokoll!$D$7:$D$29))&gt;0,
IF(OFFSET(Protokoll!$P$6,SUMPRODUCT((Protokoll!$AH$7:$AH$29=A8)*ROW(Protokoll!$D$7:$D$29))-6,)&gt;0,OFFSET(Protokoll!$P$6,SUMPRODUCT((Protokoll!$AH$7:$AH$29=A8)*ROW(Protokoll!$D$7:$D$29))-6,),""),
"")</f>
        <v/>
      </c>
      <c r="I8" s="131" t="str">
        <f ca="1">IF(SUMPRODUCT((Protokoll!$AH$7:$AH$29=A8)*ROW(Protokoll!$D$7:$D$29))&gt;0,
IF(OFFSET(Protokoll!$X$6,SUMPRODUCT((Protokoll!$AH$7:$AH$29=A8)*ROW(Protokoll!$D$7:$D$29))-6,)&gt;0,OFFSET(Protokoll!$X$6,SUMPRODUCT((Protokoll!$AH$7:$AH$29=A8)*ROW(Protokoll!$D$7:$D$29))-6,),""),
"")</f>
        <v/>
      </c>
      <c r="J8" s="131" t="str">
        <f ca="1">IF(SUMPRODUCT((Protokoll!$AH$7:$AH$29=A8)*ROW(Protokoll!$D$7:$D$29))&gt;0,
OFFSET(Protokoll!$Z$6,SUMPRODUCT((Protokoll!$AH$7:$AH$29=A8)*ROW(Protokoll!$D$7:$D$29))-6,),
"")</f>
        <v/>
      </c>
      <c r="K8" s="132" t="str">
        <f ca="1">IF(SUMPRODUCT((Protokoll!$AH$7:$AH$29=A8)*ROW(Protokoll!$D$7:$D$29))&gt;0,
OFFSET(Protokoll!$AA$6,SUMPRODUCT((Protokoll!$AH$7:$AH$29=A8)*ROW(Protokoll!$D$7:$D$29))-6,),
"")</f>
        <v/>
      </c>
    </row>
    <row r="9" spans="1:33" s="95" customFormat="1" ht="14" x14ac:dyDescent="0.3">
      <c r="A9" s="72">
        <v>4</v>
      </c>
      <c r="B9" s="127" t="str">
        <f ca="1">IF(SUMPRODUCT((Protokoll!$AH$7:$AH$29=A9)*ROW(Protokoll!$D$7:$D$29))&gt;0,
OFFSET(Protokoll!$C$6,SUMPRODUCT((Protokoll!$AH$7:$AH$29=A9)*ROW(Protokoll!$D$7:$D$29))-6,),
"")&amp;" "&amp;
IF(SUMPRODUCT((Protokoll!$AH$7:$AH$29=A9)*ROW(Protokoll!$D$7:$D$29))&gt;0,
OFFSET(Protokoll!$B$6,SUMPRODUCT((Protokoll!$AH$7:$AH$29=A9)*ROW(Protokoll!$D$7:$D$29))-6,),
"")</f>
        <v xml:space="preserve"> </v>
      </c>
      <c r="C9" s="127" t="str">
        <f ca="1">IF(SUMPRODUCT((Protokoll!$AH$7:$AH$29=A9)*ROW(Protokoll!$D$7:$D$29))&gt;0,
OFFSET(Protokoll!$D$6,SUMPRODUCT((Protokoll!$AH$7:$AH$29=A9)*ROW(Protokoll!$D$7:$D$29))-6,),
"")</f>
        <v/>
      </c>
      <c r="D9" s="127" t="str">
        <f ca="1">IF(SUMPRODUCT((Protokoll!$AH$7:$AH$29=A9)*ROW(Protokoll!$D$7:$D$29))&gt;0,
OFFSET(Protokoll!$E$6,SUMPRODUCT((Protokoll!$AH$7:$AH$29=A9)*ROW(Protokoll!$D$7:$D$29))-6,),
"")</f>
        <v/>
      </c>
      <c r="E9" s="128" t="str">
        <f ca="1">IF(SUMPRODUCT((Protokoll!$AH$7:$AH$29=A9)*ROW(Protokoll!$D$7:$D$29))&gt;0,
OFFSET(Protokoll!$F$6,SUMPRODUCT((Protokoll!$AH$7:$AH$29=A9)*ROW(Protokoll!$D$7:$D$29))-6,),
"")</f>
        <v/>
      </c>
      <c r="F9" s="129" t="str">
        <f ca="1">IF(SUMPRODUCT((Protokoll!$AH$7:$AH$29=A9)*ROW(Protokoll!$D$7:$D$29))&gt;0,
OFFSET(Protokoll!$H$6,SUMPRODUCT((Protokoll!$AH$7:$AH$29=A9)*ROW(Protokoll!$D$7:$D$29))-6,),
"")</f>
        <v/>
      </c>
      <c r="G9" s="130" t="str">
        <f ca="1">IF(SUMPRODUCT((Protokoll!$AH$7:$AH$29=A9)*ROW(Protokoll!$D$7:$D$29))&gt;0,
OFFSET(Protokoll!$G$6,SUMPRODUCT((Protokoll!$AH$7:$AH$29=A9)*ROW(Protokoll!$D$7:$D$29))-6,),
"")</f>
        <v/>
      </c>
      <c r="H9" s="131" t="str">
        <f ca="1">IF(SUMPRODUCT((Protokoll!$AH$7:$AH$29=A9)*ROW(Protokoll!$D$7:$D$29))&gt;0,
IF(OFFSET(Protokoll!$P$6,SUMPRODUCT((Protokoll!$AH$7:$AH$29=A9)*ROW(Protokoll!$D$7:$D$29))-6,)&gt;0,OFFSET(Protokoll!$P$6,SUMPRODUCT((Protokoll!$AH$7:$AH$29=A9)*ROW(Protokoll!$D$7:$D$29))-6,),""),
"")</f>
        <v/>
      </c>
      <c r="I9" s="131" t="str">
        <f ca="1">IF(SUMPRODUCT((Protokoll!$AH$7:$AH$29=A9)*ROW(Protokoll!$D$7:$D$29))&gt;0,
IF(OFFSET(Protokoll!$X$6,SUMPRODUCT((Protokoll!$AH$7:$AH$29=A9)*ROW(Protokoll!$D$7:$D$29))-6,)&gt;0,OFFSET(Protokoll!$X$6,SUMPRODUCT((Protokoll!$AH$7:$AH$29=A9)*ROW(Protokoll!$D$7:$D$29))-6,),""),
"")</f>
        <v/>
      </c>
      <c r="J9" s="131" t="str">
        <f ca="1">IF(SUMPRODUCT((Protokoll!$AH$7:$AH$29=A9)*ROW(Protokoll!$D$7:$D$29))&gt;0,
OFFSET(Protokoll!$Z$6,SUMPRODUCT((Protokoll!$AH$7:$AH$29=A9)*ROW(Protokoll!$D$7:$D$29))-6,),
"")</f>
        <v/>
      </c>
      <c r="K9" s="132" t="str">
        <f ca="1">IF(SUMPRODUCT((Protokoll!$AH$7:$AH$29=A9)*ROW(Protokoll!$D$7:$D$29))&gt;0,
OFFSET(Protokoll!$AA$6,SUMPRODUCT((Protokoll!$AH$7:$AH$29=A9)*ROW(Protokoll!$D$7:$D$29))-6,),
"")</f>
        <v/>
      </c>
    </row>
    <row r="10" spans="1:33" s="95" customFormat="1" ht="14" x14ac:dyDescent="0.3">
      <c r="A10" s="72">
        <v>5</v>
      </c>
      <c r="B10" s="127" t="str">
        <f ca="1">IF(SUMPRODUCT((Protokoll!$AH$7:$AH$29=A10)*ROW(Protokoll!$D$7:$D$29))&gt;0,
OFFSET(Protokoll!$C$6,SUMPRODUCT((Protokoll!$AH$7:$AH$29=A10)*ROW(Protokoll!$D$7:$D$29))-6,),
"")&amp;" "&amp;
IF(SUMPRODUCT((Protokoll!$AH$7:$AH$29=A10)*ROW(Protokoll!$D$7:$D$29))&gt;0,
OFFSET(Protokoll!$B$6,SUMPRODUCT((Protokoll!$AH$7:$AH$29=A10)*ROW(Protokoll!$D$7:$D$29))-6,),
"")</f>
        <v xml:space="preserve"> </v>
      </c>
      <c r="C10" s="127" t="str">
        <f ca="1">IF(SUMPRODUCT((Protokoll!$AH$7:$AH$29=A10)*ROW(Protokoll!$D$7:$D$29))&gt;0,
OFFSET(Protokoll!$D$6,SUMPRODUCT((Protokoll!$AH$7:$AH$29=A10)*ROW(Protokoll!$D$7:$D$29))-6,),
"")</f>
        <v/>
      </c>
      <c r="D10" s="127" t="str">
        <f ca="1">IF(SUMPRODUCT((Protokoll!$AH$7:$AH$29=A10)*ROW(Protokoll!$D$7:$D$29))&gt;0,
OFFSET(Protokoll!$E$6,SUMPRODUCT((Protokoll!$AH$7:$AH$29=A10)*ROW(Protokoll!$D$7:$D$29))-6,),
"")</f>
        <v/>
      </c>
      <c r="E10" s="128" t="str">
        <f ca="1">IF(SUMPRODUCT((Protokoll!$AH$7:$AH$29=A10)*ROW(Protokoll!$D$7:$D$29))&gt;0,
OFFSET(Protokoll!$F$6,SUMPRODUCT((Protokoll!$AH$7:$AH$29=A10)*ROW(Protokoll!$D$7:$D$29))-6,),
"")</f>
        <v/>
      </c>
      <c r="F10" s="129" t="str">
        <f ca="1">IF(SUMPRODUCT((Protokoll!$AH$7:$AH$29=A10)*ROW(Protokoll!$D$7:$D$29))&gt;0,
OFFSET(Protokoll!$H$6,SUMPRODUCT((Protokoll!$AH$7:$AH$29=A10)*ROW(Protokoll!$D$7:$D$29))-6,),
"")</f>
        <v/>
      </c>
      <c r="G10" s="130" t="str">
        <f ca="1">IF(SUMPRODUCT((Protokoll!$AH$7:$AH$29=A10)*ROW(Protokoll!$D$7:$D$29))&gt;0,
OFFSET(Protokoll!$G$6,SUMPRODUCT((Protokoll!$AH$7:$AH$29=A10)*ROW(Protokoll!$D$7:$D$29))-6,),
"")</f>
        <v/>
      </c>
      <c r="H10" s="131" t="str">
        <f ca="1">IF(SUMPRODUCT((Protokoll!$AH$7:$AH$29=A10)*ROW(Protokoll!$D$7:$D$29))&gt;0,
IF(OFFSET(Protokoll!$P$6,SUMPRODUCT((Protokoll!$AH$7:$AH$29=A10)*ROW(Protokoll!$D$7:$D$29))-6,)&gt;0,OFFSET(Protokoll!$P$6,SUMPRODUCT((Protokoll!$AH$7:$AH$29=A10)*ROW(Protokoll!$D$7:$D$29))-6,),""),
"")</f>
        <v/>
      </c>
      <c r="I10" s="131" t="str">
        <f ca="1">IF(SUMPRODUCT((Protokoll!$AH$7:$AH$29=A10)*ROW(Protokoll!$D$7:$D$29))&gt;0,
IF(OFFSET(Protokoll!$X$6,SUMPRODUCT((Protokoll!$AH$7:$AH$29=A10)*ROW(Protokoll!$D$7:$D$29))-6,)&gt;0,OFFSET(Protokoll!$X$6,SUMPRODUCT((Protokoll!$AH$7:$AH$29=A10)*ROW(Protokoll!$D$7:$D$29))-6,),""),
"")</f>
        <v/>
      </c>
      <c r="J10" s="131" t="str">
        <f ca="1">IF(SUMPRODUCT((Protokoll!$AH$7:$AH$29=A10)*ROW(Protokoll!$D$7:$D$29))&gt;0,
OFFSET(Protokoll!$Z$6,SUMPRODUCT((Protokoll!$AH$7:$AH$29=A10)*ROW(Protokoll!$D$7:$D$29))-6,),
"")</f>
        <v/>
      </c>
      <c r="K10" s="132" t="str">
        <f ca="1">IF(SUMPRODUCT((Protokoll!$AH$7:$AH$29=A10)*ROW(Protokoll!$D$7:$D$29))&gt;0,
OFFSET(Protokoll!$AA$6,SUMPRODUCT((Protokoll!$AH$7:$AH$29=A10)*ROW(Protokoll!$D$7:$D$29))-6,),
"")</f>
        <v/>
      </c>
    </row>
    <row r="11" spans="1:33" s="95" customFormat="1" ht="14" x14ac:dyDescent="0.3">
      <c r="A11" s="72">
        <v>6</v>
      </c>
      <c r="B11" s="127" t="str">
        <f ca="1">IF(SUMPRODUCT((Protokoll!$AH$7:$AH$29=A11)*ROW(Protokoll!$D$7:$D$29))&gt;0,
OFFSET(Protokoll!$C$6,SUMPRODUCT((Protokoll!$AH$7:$AH$29=A11)*ROW(Protokoll!$D$7:$D$29))-6,),
"")&amp;" "&amp;
IF(SUMPRODUCT((Protokoll!$AH$7:$AH$29=A11)*ROW(Protokoll!$D$7:$D$29))&gt;0,
OFFSET(Protokoll!$B$6,SUMPRODUCT((Protokoll!$AH$7:$AH$29=A11)*ROW(Protokoll!$D$7:$D$29))-6,),
"")</f>
        <v xml:space="preserve"> </v>
      </c>
      <c r="C11" s="127" t="str">
        <f ca="1">IF(SUMPRODUCT((Protokoll!$AH$7:$AH$29=A11)*ROW(Protokoll!$D$7:$D$29))&gt;0,
OFFSET(Protokoll!$D$6,SUMPRODUCT((Protokoll!$AH$7:$AH$29=A11)*ROW(Protokoll!$D$7:$D$29))-6,),
"")</f>
        <v/>
      </c>
      <c r="D11" s="127" t="str">
        <f ca="1">IF(SUMPRODUCT((Protokoll!$AH$7:$AH$29=A11)*ROW(Protokoll!$D$7:$D$29))&gt;0,
OFFSET(Protokoll!$E$6,SUMPRODUCT((Protokoll!$AH$7:$AH$29=A11)*ROW(Protokoll!$D$7:$D$29))-6,),
"")</f>
        <v/>
      </c>
      <c r="E11" s="128" t="str">
        <f ca="1">IF(SUMPRODUCT((Protokoll!$AH$7:$AH$29=A11)*ROW(Protokoll!$D$7:$D$29))&gt;0,
OFFSET(Protokoll!$F$6,SUMPRODUCT((Protokoll!$AH$7:$AH$29=A11)*ROW(Protokoll!$D$7:$D$29))-6,),
"")</f>
        <v/>
      </c>
      <c r="F11" s="129" t="str">
        <f ca="1">IF(SUMPRODUCT((Protokoll!$AH$7:$AH$29=A11)*ROW(Protokoll!$D$7:$D$29))&gt;0,
OFFSET(Protokoll!$H$6,SUMPRODUCT((Protokoll!$AH$7:$AH$29=A11)*ROW(Protokoll!$D$7:$D$29))-6,),
"")</f>
        <v/>
      </c>
      <c r="G11" s="130" t="str">
        <f ca="1">IF(SUMPRODUCT((Protokoll!$AH$7:$AH$29=A11)*ROW(Protokoll!$D$7:$D$29))&gt;0,
OFFSET(Protokoll!$G$6,SUMPRODUCT((Protokoll!$AH$7:$AH$29=A11)*ROW(Protokoll!$D$7:$D$29))-6,),
"")</f>
        <v/>
      </c>
      <c r="H11" s="131" t="str">
        <f ca="1">IF(SUMPRODUCT((Protokoll!$AH$7:$AH$29=A11)*ROW(Protokoll!$D$7:$D$29))&gt;0,
IF(OFFSET(Protokoll!$P$6,SUMPRODUCT((Protokoll!$AH$7:$AH$29=A11)*ROW(Protokoll!$D$7:$D$29))-6,)&gt;0,OFFSET(Protokoll!$P$6,SUMPRODUCT((Protokoll!$AH$7:$AH$29=A11)*ROW(Protokoll!$D$7:$D$29))-6,),""),
"")</f>
        <v/>
      </c>
      <c r="I11" s="131" t="str">
        <f ca="1">IF(SUMPRODUCT((Protokoll!$AH$7:$AH$29=A11)*ROW(Protokoll!$D$7:$D$29))&gt;0,
IF(OFFSET(Protokoll!$X$6,SUMPRODUCT((Protokoll!$AH$7:$AH$29=A11)*ROW(Protokoll!$D$7:$D$29))-6,)&gt;0,OFFSET(Protokoll!$X$6,SUMPRODUCT((Protokoll!$AH$7:$AH$29=A11)*ROW(Protokoll!$D$7:$D$29))-6,),""),
"")</f>
        <v/>
      </c>
      <c r="J11" s="131" t="str">
        <f ca="1">IF(SUMPRODUCT((Protokoll!$AH$7:$AH$29=A11)*ROW(Protokoll!$D$7:$D$29))&gt;0,
OFFSET(Protokoll!$Z$6,SUMPRODUCT((Protokoll!$AH$7:$AH$29=A11)*ROW(Protokoll!$D$7:$D$29))-6,),
"")</f>
        <v/>
      </c>
      <c r="K11" s="132" t="str">
        <f ca="1">IF(SUMPRODUCT((Protokoll!$AH$7:$AH$29=A11)*ROW(Protokoll!$D$7:$D$29))&gt;0,
OFFSET(Protokoll!$AA$6,SUMPRODUCT((Protokoll!$AH$7:$AH$29=A11)*ROW(Protokoll!$D$7:$D$29))-6,),
"")</f>
        <v/>
      </c>
    </row>
    <row r="12" spans="1:33" s="95" customFormat="1" ht="14" x14ac:dyDescent="0.3">
      <c r="A12" s="72">
        <v>7</v>
      </c>
      <c r="B12" s="127" t="str">
        <f ca="1">IF(SUMPRODUCT((Protokoll!$AH$7:$AH$29=A12)*ROW(Protokoll!$D$7:$D$29))&gt;0,
OFFSET(Protokoll!$C$6,SUMPRODUCT((Protokoll!$AH$7:$AH$29=A12)*ROW(Protokoll!$D$7:$D$29))-6,),
"")&amp;" "&amp;
IF(SUMPRODUCT((Protokoll!$AH$7:$AH$29=A12)*ROW(Protokoll!$D$7:$D$29))&gt;0,
OFFSET(Protokoll!$B$6,SUMPRODUCT((Protokoll!$AH$7:$AH$29=A12)*ROW(Protokoll!$D$7:$D$29))-6,),
"")</f>
        <v xml:space="preserve"> </v>
      </c>
      <c r="C12" s="127" t="str">
        <f ca="1">IF(SUMPRODUCT((Protokoll!$AH$7:$AH$29=A12)*ROW(Protokoll!$D$7:$D$29))&gt;0,
OFFSET(Protokoll!$D$6,SUMPRODUCT((Protokoll!$AH$7:$AH$29=A12)*ROW(Protokoll!$D$7:$D$29))-6,),
"")</f>
        <v/>
      </c>
      <c r="D12" s="127" t="str">
        <f ca="1">IF(SUMPRODUCT((Protokoll!$AH$7:$AH$29=A12)*ROW(Protokoll!$D$7:$D$29))&gt;0,
OFFSET(Protokoll!$E$6,SUMPRODUCT((Protokoll!$AH$7:$AH$29=A12)*ROW(Protokoll!$D$7:$D$29))-6,),
"")</f>
        <v/>
      </c>
      <c r="E12" s="128" t="str">
        <f ca="1">IF(SUMPRODUCT((Protokoll!$AH$7:$AH$29=A12)*ROW(Protokoll!$D$7:$D$29))&gt;0,
OFFSET(Protokoll!$F$6,SUMPRODUCT((Protokoll!$AH$7:$AH$29=A12)*ROW(Protokoll!$D$7:$D$29))-6,),
"")</f>
        <v/>
      </c>
      <c r="F12" s="129" t="str">
        <f ca="1">IF(SUMPRODUCT((Protokoll!$AH$7:$AH$29=A12)*ROW(Protokoll!$D$7:$D$29))&gt;0,
OFFSET(Protokoll!$H$6,SUMPRODUCT((Protokoll!$AH$7:$AH$29=A12)*ROW(Protokoll!$D$7:$D$29))-6,),
"")</f>
        <v/>
      </c>
      <c r="G12" s="130" t="str">
        <f ca="1">IF(SUMPRODUCT((Protokoll!$AH$7:$AH$29=A12)*ROW(Protokoll!$D$7:$D$29))&gt;0,
OFFSET(Protokoll!$G$6,SUMPRODUCT((Protokoll!$AH$7:$AH$29=A12)*ROW(Protokoll!$D$7:$D$29))-6,),
"")</f>
        <v/>
      </c>
      <c r="H12" s="131" t="str">
        <f ca="1">IF(SUMPRODUCT((Protokoll!$AH$7:$AH$29=A12)*ROW(Protokoll!$D$7:$D$29))&gt;0,
IF(OFFSET(Protokoll!$P$6,SUMPRODUCT((Protokoll!$AH$7:$AH$29=A12)*ROW(Protokoll!$D$7:$D$29))-6,)&gt;0,OFFSET(Protokoll!$P$6,SUMPRODUCT((Protokoll!$AH$7:$AH$29=A12)*ROW(Protokoll!$D$7:$D$29))-6,),""),
"")</f>
        <v/>
      </c>
      <c r="I12" s="131" t="str">
        <f ca="1">IF(SUMPRODUCT((Protokoll!$AH$7:$AH$29=A12)*ROW(Protokoll!$D$7:$D$29))&gt;0,
IF(OFFSET(Protokoll!$X$6,SUMPRODUCT((Protokoll!$AH$7:$AH$29=A12)*ROW(Protokoll!$D$7:$D$29))-6,)&gt;0,OFFSET(Protokoll!$X$6,SUMPRODUCT((Protokoll!$AH$7:$AH$29=A12)*ROW(Protokoll!$D$7:$D$29))-6,),""),
"")</f>
        <v/>
      </c>
      <c r="J12" s="131" t="str">
        <f ca="1">IF(SUMPRODUCT((Protokoll!$AH$7:$AH$29=A12)*ROW(Protokoll!$D$7:$D$29))&gt;0,
OFFSET(Protokoll!$Z$6,SUMPRODUCT((Protokoll!$AH$7:$AH$29=A12)*ROW(Protokoll!$D$7:$D$29))-6,),
"")</f>
        <v/>
      </c>
      <c r="K12" s="132" t="str">
        <f ca="1">IF(SUMPRODUCT((Protokoll!$AH$7:$AH$29=A12)*ROW(Protokoll!$D$7:$D$29))&gt;0,
OFFSET(Protokoll!$AA$6,SUMPRODUCT((Protokoll!$AH$7:$AH$29=A12)*ROW(Protokoll!$D$7:$D$29))-6,),
"")</f>
        <v/>
      </c>
    </row>
    <row r="13" spans="1:33" s="95" customFormat="1" ht="14" x14ac:dyDescent="0.3">
      <c r="A13" s="72">
        <v>8</v>
      </c>
      <c r="B13" s="127" t="str">
        <f ca="1">IF(SUMPRODUCT((Protokoll!$AH$7:$AH$29=A13)*ROW(Protokoll!$D$7:$D$29))&gt;0,
OFFSET(Protokoll!$C$6,SUMPRODUCT((Protokoll!$AH$7:$AH$29=A13)*ROW(Protokoll!$D$7:$D$29))-6,),
"")&amp;" "&amp;
IF(SUMPRODUCT((Protokoll!$AH$7:$AH$29=A13)*ROW(Protokoll!$D$7:$D$29))&gt;0,
OFFSET(Protokoll!$B$6,SUMPRODUCT((Protokoll!$AH$7:$AH$29=A13)*ROW(Protokoll!$D$7:$D$29))-6,),
"")</f>
        <v xml:space="preserve"> </v>
      </c>
      <c r="C13" s="127" t="str">
        <f ca="1">IF(SUMPRODUCT((Protokoll!$AH$7:$AH$29=A13)*ROW(Protokoll!$D$7:$D$29))&gt;0,
OFFSET(Protokoll!$D$6,SUMPRODUCT((Protokoll!$AH$7:$AH$29=A13)*ROW(Protokoll!$D$7:$D$29))-6,),
"")</f>
        <v/>
      </c>
      <c r="D13" s="127" t="str">
        <f ca="1">IF(SUMPRODUCT((Protokoll!$AH$7:$AH$29=A13)*ROW(Protokoll!$D$7:$D$29))&gt;0,
OFFSET(Protokoll!$E$6,SUMPRODUCT((Protokoll!$AH$7:$AH$29=A13)*ROW(Protokoll!$D$7:$D$29))-6,),
"")</f>
        <v/>
      </c>
      <c r="E13" s="128" t="str">
        <f ca="1">IF(SUMPRODUCT((Protokoll!$AH$7:$AH$29=A13)*ROW(Protokoll!$D$7:$D$29))&gt;0,
OFFSET(Protokoll!$F$6,SUMPRODUCT((Protokoll!$AH$7:$AH$29=A13)*ROW(Protokoll!$D$7:$D$29))-6,),
"")</f>
        <v/>
      </c>
      <c r="F13" s="129" t="str">
        <f ca="1">IF(SUMPRODUCT((Protokoll!$AH$7:$AH$29=A13)*ROW(Protokoll!$D$7:$D$29))&gt;0,
OFFSET(Protokoll!$H$6,SUMPRODUCT((Protokoll!$AH$7:$AH$29=A13)*ROW(Protokoll!$D$7:$D$29))-6,),
"")</f>
        <v/>
      </c>
      <c r="G13" s="130" t="str">
        <f ca="1">IF(SUMPRODUCT((Protokoll!$AH$7:$AH$29=A13)*ROW(Protokoll!$D$7:$D$29))&gt;0,
OFFSET(Protokoll!$G$6,SUMPRODUCT((Protokoll!$AH$7:$AH$29=A13)*ROW(Protokoll!$D$7:$D$29))-6,),
"")</f>
        <v/>
      </c>
      <c r="H13" s="131" t="str">
        <f ca="1">IF(SUMPRODUCT((Protokoll!$AH$7:$AH$29=A13)*ROW(Protokoll!$D$7:$D$29))&gt;0,
IF(OFFSET(Protokoll!$P$6,SUMPRODUCT((Protokoll!$AH$7:$AH$29=A13)*ROW(Protokoll!$D$7:$D$29))-6,)&gt;0,OFFSET(Protokoll!$P$6,SUMPRODUCT((Protokoll!$AH$7:$AH$29=A13)*ROW(Protokoll!$D$7:$D$29))-6,),""),
"")</f>
        <v/>
      </c>
      <c r="I13" s="131" t="str">
        <f ca="1">IF(SUMPRODUCT((Protokoll!$AH$7:$AH$29=A13)*ROW(Protokoll!$D$7:$D$29))&gt;0,
IF(OFFSET(Protokoll!$X$6,SUMPRODUCT((Protokoll!$AH$7:$AH$29=A13)*ROW(Protokoll!$D$7:$D$29))-6,)&gt;0,OFFSET(Protokoll!$X$6,SUMPRODUCT((Protokoll!$AH$7:$AH$29=A13)*ROW(Protokoll!$D$7:$D$29))-6,),""),
"")</f>
        <v/>
      </c>
      <c r="J13" s="131" t="str">
        <f ca="1">IF(SUMPRODUCT((Protokoll!$AH$7:$AH$29=A13)*ROW(Protokoll!$D$7:$D$29))&gt;0,
OFFSET(Protokoll!$Z$6,SUMPRODUCT((Protokoll!$AH$7:$AH$29=A13)*ROW(Protokoll!$D$7:$D$29))-6,),
"")</f>
        <v/>
      </c>
      <c r="K13" s="132" t="str">
        <f ca="1">IF(SUMPRODUCT((Protokoll!$AH$7:$AH$29=A13)*ROW(Protokoll!$D$7:$D$29))&gt;0,
OFFSET(Protokoll!$AA$6,SUMPRODUCT((Protokoll!$AH$7:$AH$29=A13)*ROW(Protokoll!$D$7:$D$29))-6,),
"")</f>
        <v/>
      </c>
    </row>
    <row r="14" spans="1:33" s="95" customFormat="1" ht="14" x14ac:dyDescent="0.3">
      <c r="A14" s="72">
        <v>9</v>
      </c>
      <c r="B14" s="127" t="str">
        <f ca="1">IF(SUMPRODUCT((Protokoll!$AH$7:$AH$29=A14)*ROW(Protokoll!$D$7:$D$29))&gt;0,
OFFSET(Protokoll!$C$6,SUMPRODUCT((Protokoll!$AH$7:$AH$29=A14)*ROW(Protokoll!$D$7:$D$29))-6,),
"")&amp;" "&amp;
IF(SUMPRODUCT((Protokoll!$AH$7:$AH$29=A14)*ROW(Protokoll!$D$7:$D$29))&gt;0,
OFFSET(Protokoll!$B$6,SUMPRODUCT((Protokoll!$AH$7:$AH$29=A14)*ROW(Protokoll!$D$7:$D$29))-6,),
"")</f>
        <v xml:space="preserve"> </v>
      </c>
      <c r="C14" s="127" t="str">
        <f ca="1">IF(SUMPRODUCT((Protokoll!$AH$7:$AH$29=A14)*ROW(Protokoll!$D$7:$D$29))&gt;0,
OFFSET(Protokoll!$D$6,SUMPRODUCT((Protokoll!$AH$7:$AH$29=A14)*ROW(Protokoll!$D$7:$D$29))-6,),
"")</f>
        <v/>
      </c>
      <c r="D14" s="127" t="str">
        <f ca="1">IF(SUMPRODUCT((Protokoll!$AH$7:$AH$29=A14)*ROW(Protokoll!$D$7:$D$29))&gt;0,
OFFSET(Protokoll!$E$6,SUMPRODUCT((Protokoll!$AH$7:$AH$29=A14)*ROW(Protokoll!$D$7:$D$29))-6,),
"")</f>
        <v/>
      </c>
      <c r="E14" s="128" t="str">
        <f ca="1">IF(SUMPRODUCT((Protokoll!$AH$7:$AH$29=A14)*ROW(Protokoll!$D$7:$D$29))&gt;0,
OFFSET(Protokoll!$F$6,SUMPRODUCT((Protokoll!$AH$7:$AH$29=A14)*ROW(Protokoll!$D$7:$D$29))-6,),
"")</f>
        <v/>
      </c>
      <c r="F14" s="129" t="str">
        <f ca="1">IF(SUMPRODUCT((Protokoll!$AH$7:$AH$29=A14)*ROW(Protokoll!$D$7:$D$29))&gt;0,
OFFSET(Protokoll!$H$6,SUMPRODUCT((Protokoll!$AH$7:$AH$29=A14)*ROW(Protokoll!$D$7:$D$29))-6,),
"")</f>
        <v/>
      </c>
      <c r="G14" s="130" t="str">
        <f ca="1">IF(SUMPRODUCT((Protokoll!$AH$7:$AH$29=A14)*ROW(Protokoll!$D$7:$D$29))&gt;0,
OFFSET(Protokoll!$G$6,SUMPRODUCT((Protokoll!$AH$7:$AH$29=A14)*ROW(Protokoll!$D$7:$D$29))-6,),
"")</f>
        <v/>
      </c>
      <c r="H14" s="131" t="str">
        <f ca="1">IF(SUMPRODUCT((Protokoll!$AH$7:$AH$29=A14)*ROW(Protokoll!$D$7:$D$29))&gt;0,
IF(OFFSET(Protokoll!$P$6,SUMPRODUCT((Protokoll!$AH$7:$AH$29=A14)*ROW(Protokoll!$D$7:$D$29))-6,)&gt;0,OFFSET(Protokoll!$P$6,SUMPRODUCT((Protokoll!$AH$7:$AH$29=A14)*ROW(Protokoll!$D$7:$D$29))-6,),""),
"")</f>
        <v/>
      </c>
      <c r="I14" s="131" t="str">
        <f ca="1">IF(SUMPRODUCT((Protokoll!$AH$7:$AH$29=A14)*ROW(Protokoll!$D$7:$D$29))&gt;0,
IF(OFFSET(Protokoll!$X$6,SUMPRODUCT((Protokoll!$AH$7:$AH$29=A14)*ROW(Protokoll!$D$7:$D$29))-6,)&gt;0,OFFSET(Protokoll!$X$6,SUMPRODUCT((Protokoll!$AH$7:$AH$29=A14)*ROW(Protokoll!$D$7:$D$29))-6,),""),
"")</f>
        <v/>
      </c>
      <c r="J14" s="131" t="str">
        <f ca="1">IF(SUMPRODUCT((Protokoll!$AH$7:$AH$29=A14)*ROW(Protokoll!$D$7:$D$29))&gt;0,
OFFSET(Protokoll!$Z$6,SUMPRODUCT((Protokoll!$AH$7:$AH$29=A14)*ROW(Protokoll!$D$7:$D$29))-6,),
"")</f>
        <v/>
      </c>
      <c r="K14" s="132" t="str">
        <f ca="1">IF(SUMPRODUCT((Protokoll!$AH$7:$AH$29=A14)*ROW(Protokoll!$D$7:$D$29))&gt;0,
OFFSET(Protokoll!$AA$6,SUMPRODUCT((Protokoll!$AH$7:$AH$29=A14)*ROW(Protokoll!$D$7:$D$29))-6,),
"")</f>
        <v/>
      </c>
    </row>
    <row r="15" spans="1:33" s="95" customFormat="1" ht="14" x14ac:dyDescent="0.3">
      <c r="A15" s="72">
        <v>10</v>
      </c>
      <c r="B15" s="127" t="str">
        <f ca="1">IF(SUMPRODUCT((Protokoll!$AH$7:$AH$29=A15)*ROW(Protokoll!$D$7:$D$29))&gt;0,
OFFSET(Protokoll!$C$6,SUMPRODUCT((Protokoll!$AH$7:$AH$29=A15)*ROW(Protokoll!$D$7:$D$29))-6,),
"")&amp;" "&amp;
IF(SUMPRODUCT((Protokoll!$AH$7:$AH$29=A15)*ROW(Protokoll!$D$7:$D$29))&gt;0,
OFFSET(Protokoll!$B$6,SUMPRODUCT((Protokoll!$AH$7:$AH$29=A15)*ROW(Protokoll!$D$7:$D$29))-6,),
"")</f>
        <v xml:space="preserve"> </v>
      </c>
      <c r="C15" s="127" t="str">
        <f ca="1">IF(SUMPRODUCT((Protokoll!$AH$7:$AH$29=A15)*ROW(Protokoll!$D$7:$D$29))&gt;0,
OFFSET(Protokoll!$D$6,SUMPRODUCT((Protokoll!$AH$7:$AH$29=A15)*ROW(Protokoll!$D$7:$D$29))-6,),
"")</f>
        <v/>
      </c>
      <c r="D15" s="127" t="str">
        <f ca="1">IF(SUMPRODUCT((Protokoll!$AH$7:$AH$29=A15)*ROW(Protokoll!$D$7:$D$29))&gt;0,
OFFSET(Protokoll!$E$6,SUMPRODUCT((Protokoll!$AH$7:$AH$29=A15)*ROW(Protokoll!$D$7:$D$29))-6,),
"")</f>
        <v/>
      </c>
      <c r="E15" s="128" t="str">
        <f ca="1">IF(SUMPRODUCT((Protokoll!$AH$7:$AH$29=A15)*ROW(Protokoll!$D$7:$D$29))&gt;0,
OFFSET(Protokoll!$F$6,SUMPRODUCT((Protokoll!$AH$7:$AH$29=A15)*ROW(Protokoll!$D$7:$D$29))-6,),
"")</f>
        <v/>
      </c>
      <c r="F15" s="129" t="str">
        <f ca="1">IF(SUMPRODUCT((Protokoll!$AH$7:$AH$29=A15)*ROW(Protokoll!$D$7:$D$29))&gt;0,
OFFSET(Protokoll!$H$6,SUMPRODUCT((Protokoll!$AH$7:$AH$29=A15)*ROW(Protokoll!$D$7:$D$29))-6,),
"")</f>
        <v/>
      </c>
      <c r="G15" s="130" t="str">
        <f ca="1">IF(SUMPRODUCT((Protokoll!$AH$7:$AH$29=A15)*ROW(Protokoll!$D$7:$D$29))&gt;0,
OFFSET(Protokoll!$G$6,SUMPRODUCT((Protokoll!$AH$7:$AH$29=A15)*ROW(Protokoll!$D$7:$D$29))-6,),
"")</f>
        <v/>
      </c>
      <c r="H15" s="131" t="str">
        <f ca="1">IF(SUMPRODUCT((Protokoll!$AH$7:$AH$29=A15)*ROW(Protokoll!$D$7:$D$29))&gt;0,
IF(OFFSET(Protokoll!$P$6,SUMPRODUCT((Protokoll!$AH$7:$AH$29=A15)*ROW(Protokoll!$D$7:$D$29))-6,)&gt;0,OFFSET(Protokoll!$P$6,SUMPRODUCT((Protokoll!$AH$7:$AH$29=A15)*ROW(Protokoll!$D$7:$D$29))-6,),""),
"")</f>
        <v/>
      </c>
      <c r="I15" s="131" t="str">
        <f ca="1">IF(SUMPRODUCT((Protokoll!$AH$7:$AH$29=A15)*ROW(Protokoll!$D$7:$D$29))&gt;0,
IF(OFFSET(Protokoll!$X$6,SUMPRODUCT((Protokoll!$AH$7:$AH$29=A15)*ROW(Protokoll!$D$7:$D$29))-6,)&gt;0,OFFSET(Protokoll!$X$6,SUMPRODUCT((Protokoll!$AH$7:$AH$29=A15)*ROW(Protokoll!$D$7:$D$29))-6,),""),
"")</f>
        <v/>
      </c>
      <c r="J15" s="131" t="str">
        <f ca="1">IF(SUMPRODUCT((Protokoll!$AH$7:$AH$29=A15)*ROW(Protokoll!$D$7:$D$29))&gt;0,
OFFSET(Protokoll!$Z$6,SUMPRODUCT((Protokoll!$AH$7:$AH$29=A15)*ROW(Protokoll!$D$7:$D$29))-6,),
"")</f>
        <v/>
      </c>
      <c r="K15" s="132" t="str">
        <f ca="1">IF(SUMPRODUCT((Protokoll!$AH$7:$AH$29=A15)*ROW(Protokoll!$D$7:$D$29))&gt;0,
OFFSET(Protokoll!$AA$6,SUMPRODUCT((Protokoll!$AH$7:$AH$29=A15)*ROW(Protokoll!$D$7:$D$29))-6,),
"")</f>
        <v/>
      </c>
    </row>
    <row r="16" spans="1:33" s="95" customFormat="1" ht="14" x14ac:dyDescent="0.3">
      <c r="A16" s="72">
        <v>11</v>
      </c>
      <c r="B16" s="127" t="str">
        <f ca="1">IF(SUMPRODUCT((Protokoll!$AH$7:$AH$29=A16)*ROW(Protokoll!$D$7:$D$29))&gt;0,
OFFSET(Protokoll!$C$6,SUMPRODUCT((Protokoll!$AH$7:$AH$29=A16)*ROW(Protokoll!$D$7:$D$29))-6,),
"")&amp;" "&amp;
IF(SUMPRODUCT((Protokoll!$AH$7:$AH$29=A16)*ROW(Protokoll!$D$7:$D$29))&gt;0,
OFFSET(Protokoll!$B$6,SUMPRODUCT((Protokoll!$AH$7:$AH$29=A16)*ROW(Protokoll!$D$7:$D$29))-6,),
"")</f>
        <v xml:space="preserve"> </v>
      </c>
      <c r="C16" s="127" t="str">
        <f ca="1">IF(SUMPRODUCT((Protokoll!$AH$7:$AH$29=A16)*ROW(Protokoll!$D$7:$D$29))&gt;0,
OFFSET(Protokoll!$D$6,SUMPRODUCT((Protokoll!$AH$7:$AH$29=A16)*ROW(Protokoll!$D$7:$D$29))-6,),
"")</f>
        <v/>
      </c>
      <c r="D16" s="127" t="str">
        <f ca="1">IF(SUMPRODUCT((Protokoll!$AH$7:$AH$29=A16)*ROW(Protokoll!$D$7:$D$29))&gt;0,
OFFSET(Protokoll!$E$6,SUMPRODUCT((Protokoll!$AH$7:$AH$29=A16)*ROW(Protokoll!$D$7:$D$29))-6,),
"")</f>
        <v/>
      </c>
      <c r="E16" s="128" t="str">
        <f ca="1">IF(SUMPRODUCT((Protokoll!$AH$7:$AH$29=A16)*ROW(Protokoll!$D$7:$D$29))&gt;0,
OFFSET(Protokoll!$F$6,SUMPRODUCT((Protokoll!$AH$7:$AH$29=A16)*ROW(Protokoll!$D$7:$D$29))-6,),
"")</f>
        <v/>
      </c>
      <c r="F16" s="129" t="str">
        <f ca="1">IF(SUMPRODUCT((Protokoll!$AH$7:$AH$29=A16)*ROW(Protokoll!$D$7:$D$29))&gt;0,
OFFSET(Protokoll!$H$6,SUMPRODUCT((Protokoll!$AH$7:$AH$29=A16)*ROW(Protokoll!$D$7:$D$29))-6,),
"")</f>
        <v/>
      </c>
      <c r="G16" s="130" t="str">
        <f ca="1">IF(SUMPRODUCT((Protokoll!$AH$7:$AH$29=A16)*ROW(Protokoll!$D$7:$D$29))&gt;0,
OFFSET(Protokoll!$G$6,SUMPRODUCT((Protokoll!$AH$7:$AH$29=A16)*ROW(Protokoll!$D$7:$D$29))-6,),
"")</f>
        <v/>
      </c>
      <c r="H16" s="131" t="str">
        <f ca="1">IF(SUMPRODUCT((Protokoll!$AH$7:$AH$29=A16)*ROW(Protokoll!$D$7:$D$29))&gt;0,
IF(OFFSET(Protokoll!$P$6,SUMPRODUCT((Protokoll!$AH$7:$AH$29=A16)*ROW(Protokoll!$D$7:$D$29))-6,)&gt;0,OFFSET(Protokoll!$P$6,SUMPRODUCT((Protokoll!$AH$7:$AH$29=A16)*ROW(Protokoll!$D$7:$D$29))-6,),""),
"")</f>
        <v/>
      </c>
      <c r="I16" s="131" t="str">
        <f ca="1">IF(SUMPRODUCT((Protokoll!$AH$7:$AH$29=A16)*ROW(Protokoll!$D$7:$D$29))&gt;0,
IF(OFFSET(Protokoll!$X$6,SUMPRODUCT((Protokoll!$AH$7:$AH$29=A16)*ROW(Protokoll!$D$7:$D$29))-6,)&gt;0,OFFSET(Protokoll!$X$6,SUMPRODUCT((Protokoll!$AH$7:$AH$29=A16)*ROW(Protokoll!$D$7:$D$29))-6,),""),
"")</f>
        <v/>
      </c>
      <c r="J16" s="131" t="str">
        <f ca="1">IF(SUMPRODUCT((Protokoll!$AH$7:$AH$29=A16)*ROW(Protokoll!$D$7:$D$29))&gt;0,
OFFSET(Protokoll!$Z$6,SUMPRODUCT((Protokoll!$AH$7:$AH$29=A16)*ROW(Protokoll!$D$7:$D$29))-6,),
"")</f>
        <v/>
      </c>
      <c r="K16" s="132" t="str">
        <f ca="1">IF(SUMPRODUCT((Protokoll!$AH$7:$AH$29=A16)*ROW(Protokoll!$D$7:$D$29))&gt;0,
OFFSET(Protokoll!$AA$6,SUMPRODUCT((Protokoll!$AH$7:$AH$29=A16)*ROW(Protokoll!$D$7:$D$29))-6,),
"")</f>
        <v/>
      </c>
    </row>
    <row r="17" spans="1:11" s="95" customFormat="1" ht="14" x14ac:dyDescent="0.3">
      <c r="A17" s="72">
        <v>12</v>
      </c>
      <c r="B17" s="127" t="str">
        <f ca="1">IF(SUMPRODUCT((Protokoll!$AH$7:$AH$29=A17)*ROW(Protokoll!$D$7:$D$29))&gt;0,
OFFSET(Protokoll!$C$6,SUMPRODUCT((Protokoll!$AH$7:$AH$29=A17)*ROW(Protokoll!$D$7:$D$29))-6,),
"")&amp;" "&amp;
IF(SUMPRODUCT((Protokoll!$AH$7:$AH$29=A17)*ROW(Protokoll!$D$7:$D$29))&gt;0,
OFFSET(Protokoll!$B$6,SUMPRODUCT((Protokoll!$AH$7:$AH$29=A17)*ROW(Protokoll!$D$7:$D$29))-6,),
"")</f>
        <v xml:space="preserve"> </v>
      </c>
      <c r="C17" s="127" t="str">
        <f ca="1">IF(SUMPRODUCT((Protokoll!$AH$7:$AH$29=A17)*ROW(Protokoll!$D$7:$D$29))&gt;0,
OFFSET(Protokoll!$D$6,SUMPRODUCT((Protokoll!$AH$7:$AH$29=A17)*ROW(Protokoll!$D$7:$D$29))-6,),
"")</f>
        <v/>
      </c>
      <c r="D17" s="127" t="str">
        <f ca="1">IF(SUMPRODUCT((Protokoll!$AH$7:$AH$29=A17)*ROW(Protokoll!$D$7:$D$29))&gt;0,
OFFSET(Protokoll!$E$6,SUMPRODUCT((Protokoll!$AH$7:$AH$29=A17)*ROW(Protokoll!$D$7:$D$29))-6,),
"")</f>
        <v/>
      </c>
      <c r="E17" s="128" t="str">
        <f ca="1">IF(SUMPRODUCT((Protokoll!$AH$7:$AH$29=A17)*ROW(Protokoll!$D$7:$D$29))&gt;0,
OFFSET(Protokoll!$F$6,SUMPRODUCT((Protokoll!$AH$7:$AH$29=A17)*ROW(Protokoll!$D$7:$D$29))-6,),
"")</f>
        <v/>
      </c>
      <c r="F17" s="129" t="str">
        <f ca="1">IF(SUMPRODUCT((Protokoll!$AH$7:$AH$29=A17)*ROW(Protokoll!$D$7:$D$29))&gt;0,
OFFSET(Protokoll!$H$6,SUMPRODUCT((Protokoll!$AH$7:$AH$29=A17)*ROW(Protokoll!$D$7:$D$29))-6,),
"")</f>
        <v/>
      </c>
      <c r="G17" s="130" t="str">
        <f ca="1">IF(SUMPRODUCT((Protokoll!$AH$7:$AH$29=A17)*ROW(Protokoll!$D$7:$D$29))&gt;0,
OFFSET(Protokoll!$G$6,SUMPRODUCT((Protokoll!$AH$7:$AH$29=A17)*ROW(Protokoll!$D$7:$D$29))-6,),
"")</f>
        <v/>
      </c>
      <c r="H17" s="131" t="str">
        <f ca="1">IF(SUMPRODUCT((Protokoll!$AH$7:$AH$29=A17)*ROW(Protokoll!$D$7:$D$29))&gt;0,
IF(OFFSET(Protokoll!$P$6,SUMPRODUCT((Protokoll!$AH$7:$AH$29=A17)*ROW(Protokoll!$D$7:$D$29))-6,)&gt;0,OFFSET(Protokoll!$P$6,SUMPRODUCT((Protokoll!$AH$7:$AH$29=A17)*ROW(Protokoll!$D$7:$D$29))-6,),""),
"")</f>
        <v/>
      </c>
      <c r="I17" s="131" t="str">
        <f ca="1">IF(SUMPRODUCT((Protokoll!$AH$7:$AH$29=A17)*ROW(Protokoll!$D$7:$D$29))&gt;0,
IF(OFFSET(Protokoll!$X$6,SUMPRODUCT((Protokoll!$AH$7:$AH$29=A17)*ROW(Protokoll!$D$7:$D$29))-6,)&gt;0,OFFSET(Protokoll!$X$6,SUMPRODUCT((Protokoll!$AH$7:$AH$29=A17)*ROW(Protokoll!$D$7:$D$29))-6,),""),
"")</f>
        <v/>
      </c>
      <c r="J17" s="131" t="str">
        <f ca="1">IF(SUMPRODUCT((Protokoll!$AH$7:$AH$29=A17)*ROW(Protokoll!$D$7:$D$29))&gt;0,
OFFSET(Protokoll!$Z$6,SUMPRODUCT((Protokoll!$AH$7:$AH$29=A17)*ROW(Protokoll!$D$7:$D$29))-6,),
"")</f>
        <v/>
      </c>
      <c r="K17" s="132" t="str">
        <f ca="1">IF(SUMPRODUCT((Protokoll!$AH$7:$AH$29=A17)*ROW(Protokoll!$D$7:$D$29))&gt;0,
OFFSET(Protokoll!$AA$6,SUMPRODUCT((Protokoll!$AH$7:$AH$29=A17)*ROW(Protokoll!$D$7:$D$29))-6,),
"")</f>
        <v/>
      </c>
    </row>
    <row r="18" spans="1:11" s="95" customFormat="1" ht="14" x14ac:dyDescent="0.3">
      <c r="A18" s="72">
        <v>13</v>
      </c>
      <c r="B18" s="127" t="str">
        <f ca="1">IF(SUMPRODUCT((Protokoll!$AH$7:$AH$29=A18)*ROW(Protokoll!$D$7:$D$29))&gt;0,
OFFSET(Protokoll!$C$6,SUMPRODUCT((Protokoll!$AH$7:$AH$29=A18)*ROW(Protokoll!$D$7:$D$29))-6,),
"")&amp;" "&amp;
IF(SUMPRODUCT((Protokoll!$AH$7:$AH$29=A18)*ROW(Protokoll!$D$7:$D$29))&gt;0,
OFFSET(Protokoll!$B$6,SUMPRODUCT((Protokoll!$AH$7:$AH$29=A18)*ROW(Protokoll!$D$7:$D$29))-6,),
"")</f>
        <v xml:space="preserve"> </v>
      </c>
      <c r="C18" s="127" t="str">
        <f ca="1">IF(SUMPRODUCT((Protokoll!$AH$7:$AH$29=A18)*ROW(Protokoll!$D$7:$D$29))&gt;0,
OFFSET(Protokoll!$D$6,SUMPRODUCT((Protokoll!$AH$7:$AH$29=A18)*ROW(Protokoll!$D$7:$D$29))-6,),
"")</f>
        <v/>
      </c>
      <c r="D18" s="127" t="str">
        <f ca="1">IF(SUMPRODUCT((Protokoll!$AH$7:$AH$29=A18)*ROW(Protokoll!$D$7:$D$29))&gt;0,
OFFSET(Protokoll!$E$6,SUMPRODUCT((Protokoll!$AH$7:$AH$29=A18)*ROW(Protokoll!$D$7:$D$29))-6,),
"")</f>
        <v/>
      </c>
      <c r="E18" s="128" t="str">
        <f ca="1">IF(SUMPRODUCT((Protokoll!$AH$7:$AH$29=A18)*ROW(Protokoll!$D$7:$D$29))&gt;0,
OFFSET(Protokoll!$F$6,SUMPRODUCT((Protokoll!$AH$7:$AH$29=A18)*ROW(Protokoll!$D$7:$D$29))-6,),
"")</f>
        <v/>
      </c>
      <c r="F18" s="129" t="str">
        <f ca="1">IF(SUMPRODUCT((Protokoll!$AH$7:$AH$29=A18)*ROW(Protokoll!$D$7:$D$29))&gt;0,
OFFSET(Protokoll!$H$6,SUMPRODUCT((Protokoll!$AH$7:$AH$29=A18)*ROW(Protokoll!$D$7:$D$29))-6,),
"")</f>
        <v/>
      </c>
      <c r="G18" s="130" t="str">
        <f ca="1">IF(SUMPRODUCT((Protokoll!$AH$7:$AH$29=A18)*ROW(Protokoll!$D$7:$D$29))&gt;0,
OFFSET(Protokoll!$G$6,SUMPRODUCT((Protokoll!$AH$7:$AH$29=A18)*ROW(Protokoll!$D$7:$D$29))-6,),
"")</f>
        <v/>
      </c>
      <c r="H18" s="131" t="str">
        <f ca="1">IF(SUMPRODUCT((Protokoll!$AH$7:$AH$29=A18)*ROW(Protokoll!$D$7:$D$29))&gt;0,
IF(OFFSET(Protokoll!$P$6,SUMPRODUCT((Protokoll!$AH$7:$AH$29=A18)*ROW(Protokoll!$D$7:$D$29))-6,)&gt;0,OFFSET(Protokoll!$P$6,SUMPRODUCT((Protokoll!$AH$7:$AH$29=A18)*ROW(Protokoll!$D$7:$D$29))-6,),""),
"")</f>
        <v/>
      </c>
      <c r="I18" s="131" t="str">
        <f ca="1">IF(SUMPRODUCT((Protokoll!$AH$7:$AH$29=A18)*ROW(Protokoll!$D$7:$D$29))&gt;0,
IF(OFFSET(Protokoll!$X$6,SUMPRODUCT((Protokoll!$AH$7:$AH$29=A18)*ROW(Protokoll!$D$7:$D$29))-6,)&gt;0,OFFSET(Protokoll!$X$6,SUMPRODUCT((Protokoll!$AH$7:$AH$29=A18)*ROW(Protokoll!$D$7:$D$29))-6,),""),
"")</f>
        <v/>
      </c>
      <c r="J18" s="131" t="str">
        <f ca="1">IF(SUMPRODUCT((Protokoll!$AH$7:$AH$29=A18)*ROW(Protokoll!$D$7:$D$29))&gt;0,
OFFSET(Protokoll!$Z$6,SUMPRODUCT((Protokoll!$AH$7:$AH$29=A18)*ROW(Protokoll!$D$7:$D$29))-6,),
"")</f>
        <v/>
      </c>
      <c r="K18" s="132" t="str">
        <f ca="1">IF(SUMPRODUCT((Protokoll!$AH$7:$AH$29=A18)*ROW(Protokoll!$D$7:$D$29))&gt;0,
OFFSET(Protokoll!$AA$6,SUMPRODUCT((Protokoll!$AH$7:$AH$29=A18)*ROW(Protokoll!$D$7:$D$29))-6,),
"")</f>
        <v/>
      </c>
    </row>
    <row r="19" spans="1:11" s="95" customFormat="1" ht="14" x14ac:dyDescent="0.3">
      <c r="A19" s="72">
        <v>14</v>
      </c>
      <c r="B19" s="127" t="str">
        <f ca="1">IF(SUMPRODUCT((Protokoll!$AH$7:$AH$29=A19)*ROW(Protokoll!$D$7:$D$29))&gt;0,
OFFSET(Protokoll!$C$6,SUMPRODUCT((Protokoll!$AH$7:$AH$29=A19)*ROW(Protokoll!$D$7:$D$29))-6,),
"")&amp;" "&amp;
IF(SUMPRODUCT((Protokoll!$AH$7:$AH$29=A19)*ROW(Protokoll!$D$7:$D$29))&gt;0,
OFFSET(Protokoll!$B$6,SUMPRODUCT((Protokoll!$AH$7:$AH$29=A19)*ROW(Protokoll!$D$7:$D$29))-6,),
"")</f>
        <v xml:space="preserve"> </v>
      </c>
      <c r="C19" s="127" t="str">
        <f ca="1">IF(SUMPRODUCT((Protokoll!$AH$7:$AH$29=A19)*ROW(Protokoll!$D$7:$D$29))&gt;0,
OFFSET(Protokoll!$D$6,SUMPRODUCT((Protokoll!$AH$7:$AH$29=A19)*ROW(Protokoll!$D$7:$D$29))-6,),
"")</f>
        <v/>
      </c>
      <c r="D19" s="127" t="str">
        <f ca="1">IF(SUMPRODUCT((Protokoll!$AH$7:$AH$29=A19)*ROW(Protokoll!$D$7:$D$29))&gt;0,
OFFSET(Protokoll!$E$6,SUMPRODUCT((Protokoll!$AH$7:$AH$29=A19)*ROW(Protokoll!$D$7:$D$29))-6,),
"")</f>
        <v/>
      </c>
      <c r="E19" s="128" t="str">
        <f ca="1">IF(SUMPRODUCT((Protokoll!$AH$7:$AH$29=A19)*ROW(Protokoll!$D$7:$D$29))&gt;0,
OFFSET(Protokoll!$F$6,SUMPRODUCT((Protokoll!$AH$7:$AH$29=A19)*ROW(Protokoll!$D$7:$D$29))-6,),
"")</f>
        <v/>
      </c>
      <c r="F19" s="129" t="str">
        <f ca="1">IF(SUMPRODUCT((Protokoll!$AH$7:$AH$29=A19)*ROW(Protokoll!$D$7:$D$29))&gt;0,
OFFSET(Protokoll!$H$6,SUMPRODUCT((Protokoll!$AH$7:$AH$29=A19)*ROW(Protokoll!$D$7:$D$29))-6,),
"")</f>
        <v/>
      </c>
      <c r="G19" s="130" t="str">
        <f ca="1">IF(SUMPRODUCT((Protokoll!$AH$7:$AH$29=A19)*ROW(Protokoll!$D$7:$D$29))&gt;0,
OFFSET(Protokoll!$G$6,SUMPRODUCT((Protokoll!$AH$7:$AH$29=A19)*ROW(Protokoll!$D$7:$D$29))-6,),
"")</f>
        <v/>
      </c>
      <c r="H19" s="131" t="str">
        <f ca="1">IF(SUMPRODUCT((Protokoll!$AH$7:$AH$29=A19)*ROW(Protokoll!$D$7:$D$29))&gt;0,
IF(OFFSET(Protokoll!$P$6,SUMPRODUCT((Protokoll!$AH$7:$AH$29=A19)*ROW(Protokoll!$D$7:$D$29))-6,)&gt;0,OFFSET(Protokoll!$P$6,SUMPRODUCT((Protokoll!$AH$7:$AH$29=A19)*ROW(Protokoll!$D$7:$D$29))-6,),""),
"")</f>
        <v/>
      </c>
      <c r="I19" s="131" t="str">
        <f ca="1">IF(SUMPRODUCT((Protokoll!$AH$7:$AH$29=A19)*ROW(Protokoll!$D$7:$D$29))&gt;0,
IF(OFFSET(Protokoll!$X$6,SUMPRODUCT((Protokoll!$AH$7:$AH$29=A19)*ROW(Protokoll!$D$7:$D$29))-6,)&gt;0,OFFSET(Protokoll!$X$6,SUMPRODUCT((Protokoll!$AH$7:$AH$29=A19)*ROW(Protokoll!$D$7:$D$29))-6,),""),
"")</f>
        <v/>
      </c>
      <c r="J19" s="131" t="str">
        <f ca="1">IF(SUMPRODUCT((Protokoll!$AH$7:$AH$29=A19)*ROW(Protokoll!$D$7:$D$29))&gt;0,
OFFSET(Protokoll!$Z$6,SUMPRODUCT((Protokoll!$AH$7:$AH$29=A19)*ROW(Protokoll!$D$7:$D$29))-6,),
"")</f>
        <v/>
      </c>
      <c r="K19" s="132" t="str">
        <f ca="1">IF(SUMPRODUCT((Protokoll!$AH$7:$AH$29=A19)*ROW(Protokoll!$D$7:$D$29))&gt;0,
OFFSET(Protokoll!$AA$6,SUMPRODUCT((Protokoll!$AH$7:$AH$29=A19)*ROW(Protokoll!$D$7:$D$29))-6,),
"")</f>
        <v/>
      </c>
    </row>
    <row r="20" spans="1:11" s="95" customFormat="1" ht="14" x14ac:dyDescent="0.3">
      <c r="A20" s="72">
        <v>15</v>
      </c>
      <c r="B20" s="127" t="str">
        <f ca="1">IF(SUMPRODUCT((Protokoll!$AH$7:$AH$29=A20)*ROW(Protokoll!$D$7:$D$29))&gt;0,
OFFSET(Protokoll!$C$6,SUMPRODUCT((Protokoll!$AH$7:$AH$29=A20)*ROW(Protokoll!$D$7:$D$29))-6,),
"")&amp;" "&amp;
IF(SUMPRODUCT((Protokoll!$AH$7:$AH$29=A20)*ROW(Protokoll!$D$7:$D$29))&gt;0,
OFFSET(Protokoll!$B$6,SUMPRODUCT((Protokoll!$AH$7:$AH$29=A20)*ROW(Protokoll!$D$7:$D$29))-6,),
"")</f>
        <v xml:space="preserve"> </v>
      </c>
      <c r="C20" s="127" t="str">
        <f ca="1">IF(SUMPRODUCT((Protokoll!$AH$7:$AH$29=A20)*ROW(Protokoll!$D$7:$D$29))&gt;0,
OFFSET(Protokoll!$D$6,SUMPRODUCT((Protokoll!$AH$7:$AH$29=A20)*ROW(Protokoll!$D$7:$D$29))-6,),
"")</f>
        <v/>
      </c>
      <c r="D20" s="127" t="str">
        <f ca="1">IF(SUMPRODUCT((Protokoll!$AH$7:$AH$29=A20)*ROW(Protokoll!$D$7:$D$29))&gt;0,
OFFSET(Protokoll!$E$6,SUMPRODUCT((Protokoll!$AH$7:$AH$29=A20)*ROW(Protokoll!$D$7:$D$29))-6,),
"")</f>
        <v/>
      </c>
      <c r="E20" s="128" t="str">
        <f ca="1">IF(SUMPRODUCT((Protokoll!$AH$7:$AH$29=A20)*ROW(Protokoll!$D$7:$D$29))&gt;0,
OFFSET(Protokoll!$F$6,SUMPRODUCT((Protokoll!$AH$7:$AH$29=A20)*ROW(Protokoll!$D$7:$D$29))-6,),
"")</f>
        <v/>
      </c>
      <c r="F20" s="129" t="str">
        <f ca="1">IF(SUMPRODUCT((Protokoll!$AH$7:$AH$29=A20)*ROW(Protokoll!$D$7:$D$29))&gt;0,
OFFSET(Protokoll!$H$6,SUMPRODUCT((Protokoll!$AH$7:$AH$29=A20)*ROW(Protokoll!$D$7:$D$29))-6,),
"")</f>
        <v/>
      </c>
      <c r="G20" s="130" t="str">
        <f ca="1">IF(SUMPRODUCT((Protokoll!$AH$7:$AH$29=A20)*ROW(Protokoll!$D$7:$D$29))&gt;0,
OFFSET(Protokoll!$G$6,SUMPRODUCT((Protokoll!$AH$7:$AH$29=A20)*ROW(Protokoll!$D$7:$D$29))-6,),
"")</f>
        <v/>
      </c>
      <c r="H20" s="131" t="str">
        <f ca="1">IF(SUMPRODUCT((Protokoll!$AH$7:$AH$29=A20)*ROW(Protokoll!$D$7:$D$29))&gt;0,
IF(OFFSET(Protokoll!$P$6,SUMPRODUCT((Protokoll!$AH$7:$AH$29=A20)*ROW(Protokoll!$D$7:$D$29))-6,)&gt;0,OFFSET(Protokoll!$P$6,SUMPRODUCT((Protokoll!$AH$7:$AH$29=A20)*ROW(Protokoll!$D$7:$D$29))-6,),""),
"")</f>
        <v/>
      </c>
      <c r="I20" s="131" t="str">
        <f ca="1">IF(SUMPRODUCT((Protokoll!$AH$7:$AH$29=A20)*ROW(Protokoll!$D$7:$D$29))&gt;0,
IF(OFFSET(Protokoll!$X$6,SUMPRODUCT((Protokoll!$AH$7:$AH$29=A20)*ROW(Protokoll!$D$7:$D$29))-6,)&gt;0,OFFSET(Protokoll!$X$6,SUMPRODUCT((Protokoll!$AH$7:$AH$29=A20)*ROW(Protokoll!$D$7:$D$29))-6,),""),
"")</f>
        <v/>
      </c>
      <c r="J20" s="131" t="str">
        <f ca="1">IF(SUMPRODUCT((Protokoll!$AH$7:$AH$29=A20)*ROW(Protokoll!$D$7:$D$29))&gt;0,
OFFSET(Protokoll!$Z$6,SUMPRODUCT((Protokoll!$AH$7:$AH$29=A20)*ROW(Protokoll!$D$7:$D$29))-6,),
"")</f>
        <v/>
      </c>
      <c r="K20" s="132" t="str">
        <f ca="1">IF(SUMPRODUCT((Protokoll!$AH$7:$AH$29=A20)*ROW(Protokoll!$D$7:$D$29))&gt;0,
OFFSET(Protokoll!$AA$6,SUMPRODUCT((Protokoll!$AH$7:$AH$29=A20)*ROW(Protokoll!$D$7:$D$29))-6,),
"")</f>
        <v/>
      </c>
    </row>
    <row r="21" spans="1:11" s="95" customFormat="1" ht="14" x14ac:dyDescent="0.3">
      <c r="A21" s="72">
        <v>16</v>
      </c>
      <c r="B21" s="127" t="str">
        <f ca="1">IF(SUMPRODUCT((Protokoll!$AH$7:$AH$29=A21)*ROW(Protokoll!$D$7:$D$29))&gt;0,
OFFSET(Protokoll!$C$6,SUMPRODUCT((Protokoll!$AH$7:$AH$29=A21)*ROW(Protokoll!$D$7:$D$29))-6,),
"")&amp;" "&amp;
IF(SUMPRODUCT((Protokoll!$AH$7:$AH$29=A21)*ROW(Protokoll!$D$7:$D$29))&gt;0,
OFFSET(Protokoll!$B$6,SUMPRODUCT((Protokoll!$AH$7:$AH$29=A21)*ROW(Protokoll!$D$7:$D$29))-6,),
"")</f>
        <v xml:space="preserve"> </v>
      </c>
      <c r="C21" s="127" t="str">
        <f ca="1">IF(SUMPRODUCT((Protokoll!$AH$7:$AH$29=A21)*ROW(Protokoll!$D$7:$D$29))&gt;0,
OFFSET(Protokoll!$D$6,SUMPRODUCT((Protokoll!$AH$7:$AH$29=A21)*ROW(Protokoll!$D$7:$D$29))-6,),
"")</f>
        <v/>
      </c>
      <c r="D21" s="127" t="str">
        <f ca="1">IF(SUMPRODUCT((Protokoll!$AH$7:$AH$29=A21)*ROW(Protokoll!$D$7:$D$29))&gt;0,
OFFSET(Protokoll!$E$6,SUMPRODUCT((Protokoll!$AH$7:$AH$29=A21)*ROW(Protokoll!$D$7:$D$29))-6,),
"")</f>
        <v/>
      </c>
      <c r="E21" s="128" t="str">
        <f ca="1">IF(SUMPRODUCT((Protokoll!$AH$7:$AH$29=A21)*ROW(Protokoll!$D$7:$D$29))&gt;0,
OFFSET(Protokoll!$F$6,SUMPRODUCT((Protokoll!$AH$7:$AH$29=A21)*ROW(Protokoll!$D$7:$D$29))-6,),
"")</f>
        <v/>
      </c>
      <c r="F21" s="129" t="str">
        <f ca="1">IF(SUMPRODUCT((Protokoll!$AH$7:$AH$29=A21)*ROW(Protokoll!$D$7:$D$29))&gt;0,
OFFSET(Protokoll!$H$6,SUMPRODUCT((Protokoll!$AH$7:$AH$29=A21)*ROW(Protokoll!$D$7:$D$29))-6,),
"")</f>
        <v/>
      </c>
      <c r="G21" s="130" t="str">
        <f ca="1">IF(SUMPRODUCT((Protokoll!$AH$7:$AH$29=A21)*ROW(Protokoll!$D$7:$D$29))&gt;0,
OFFSET(Protokoll!$G$6,SUMPRODUCT((Protokoll!$AH$7:$AH$29=A21)*ROW(Protokoll!$D$7:$D$29))-6,),
"")</f>
        <v/>
      </c>
      <c r="H21" s="131" t="str">
        <f ca="1">IF(SUMPRODUCT((Protokoll!$AH$7:$AH$29=A21)*ROW(Protokoll!$D$7:$D$29))&gt;0,
IF(OFFSET(Protokoll!$P$6,SUMPRODUCT((Protokoll!$AH$7:$AH$29=A21)*ROW(Protokoll!$D$7:$D$29))-6,)&gt;0,OFFSET(Protokoll!$P$6,SUMPRODUCT((Protokoll!$AH$7:$AH$29=A21)*ROW(Protokoll!$D$7:$D$29))-6,),""),
"")</f>
        <v/>
      </c>
      <c r="I21" s="131" t="str">
        <f ca="1">IF(SUMPRODUCT((Protokoll!$AH$7:$AH$29=A21)*ROW(Protokoll!$D$7:$D$29))&gt;0,
IF(OFFSET(Protokoll!$X$6,SUMPRODUCT((Protokoll!$AH$7:$AH$29=A21)*ROW(Protokoll!$D$7:$D$29))-6,)&gt;0,OFFSET(Protokoll!$X$6,SUMPRODUCT((Protokoll!$AH$7:$AH$29=A21)*ROW(Protokoll!$D$7:$D$29))-6,),""),
"")</f>
        <v/>
      </c>
      <c r="J21" s="131" t="str">
        <f ca="1">IF(SUMPRODUCT((Protokoll!$AH$7:$AH$29=A21)*ROW(Protokoll!$D$7:$D$29))&gt;0,
OFFSET(Protokoll!$Z$6,SUMPRODUCT((Protokoll!$AH$7:$AH$29=A21)*ROW(Protokoll!$D$7:$D$29))-6,),
"")</f>
        <v/>
      </c>
      <c r="K21" s="132" t="str">
        <f ca="1">IF(SUMPRODUCT((Protokoll!$AH$7:$AH$29=A21)*ROW(Protokoll!$D$7:$D$29))&gt;0,
OFFSET(Protokoll!$AA$6,SUMPRODUCT((Protokoll!$AH$7:$AH$29=A21)*ROW(Protokoll!$D$7:$D$29))-6,),
"")</f>
        <v/>
      </c>
    </row>
    <row r="22" spans="1:11" s="95" customFormat="1" ht="14" x14ac:dyDescent="0.3">
      <c r="A22" s="72">
        <v>17</v>
      </c>
      <c r="B22" s="127" t="str">
        <f ca="1">IF(SUMPRODUCT((Protokoll!$AH$7:$AH$29=A22)*ROW(Protokoll!$D$7:$D$29))&gt;0,
OFFSET(Protokoll!$C$6,SUMPRODUCT((Protokoll!$AH$7:$AH$29=A22)*ROW(Protokoll!$D$7:$D$29))-6,),
"")&amp;" "&amp;
IF(SUMPRODUCT((Protokoll!$AH$7:$AH$29=A22)*ROW(Protokoll!$D$7:$D$29))&gt;0,
OFFSET(Protokoll!$B$6,SUMPRODUCT((Protokoll!$AH$7:$AH$29=A22)*ROW(Protokoll!$D$7:$D$29))-6,),
"")</f>
        <v xml:space="preserve"> </v>
      </c>
      <c r="C22" s="127" t="str">
        <f ca="1">IF(SUMPRODUCT((Protokoll!$AH$7:$AH$29=A22)*ROW(Protokoll!$D$7:$D$29))&gt;0,
OFFSET(Protokoll!$D$6,SUMPRODUCT((Protokoll!$AH$7:$AH$29=A22)*ROW(Protokoll!$D$7:$D$29))-6,),
"")</f>
        <v/>
      </c>
      <c r="D22" s="127" t="str">
        <f ca="1">IF(SUMPRODUCT((Protokoll!$AH$7:$AH$29=A22)*ROW(Protokoll!$D$7:$D$29))&gt;0,
OFFSET(Protokoll!$E$6,SUMPRODUCT((Protokoll!$AH$7:$AH$29=A22)*ROW(Protokoll!$D$7:$D$29))-6,),
"")</f>
        <v/>
      </c>
      <c r="E22" s="128" t="str">
        <f ca="1">IF(SUMPRODUCT((Protokoll!$AH$7:$AH$29=A22)*ROW(Protokoll!$D$7:$D$29))&gt;0,
OFFSET(Protokoll!$F$6,SUMPRODUCT((Protokoll!$AH$7:$AH$29=A22)*ROW(Protokoll!$D$7:$D$29))-6,),
"")</f>
        <v/>
      </c>
      <c r="F22" s="129" t="str">
        <f ca="1">IF(SUMPRODUCT((Protokoll!$AH$7:$AH$29=A22)*ROW(Protokoll!$D$7:$D$29))&gt;0,
OFFSET(Protokoll!$H$6,SUMPRODUCT((Protokoll!$AH$7:$AH$29=A22)*ROW(Protokoll!$D$7:$D$29))-6,),
"")</f>
        <v/>
      </c>
      <c r="G22" s="130" t="str">
        <f ca="1">IF(SUMPRODUCT((Protokoll!$AH$7:$AH$29=A22)*ROW(Protokoll!$D$7:$D$29))&gt;0,
OFFSET(Protokoll!$G$6,SUMPRODUCT((Protokoll!$AH$7:$AH$29=A22)*ROW(Protokoll!$D$7:$D$29))-6,),
"")</f>
        <v/>
      </c>
      <c r="H22" s="131" t="str">
        <f ca="1">IF(SUMPRODUCT((Protokoll!$AH$7:$AH$29=A22)*ROW(Protokoll!$D$7:$D$29))&gt;0,
IF(OFFSET(Protokoll!$P$6,SUMPRODUCT((Protokoll!$AH$7:$AH$29=A22)*ROW(Protokoll!$D$7:$D$29))-6,)&gt;0,OFFSET(Protokoll!$P$6,SUMPRODUCT((Protokoll!$AH$7:$AH$29=A22)*ROW(Protokoll!$D$7:$D$29))-6,),""),
"")</f>
        <v/>
      </c>
      <c r="I22" s="131" t="str">
        <f ca="1">IF(SUMPRODUCT((Protokoll!$AH$7:$AH$29=A22)*ROW(Protokoll!$D$7:$D$29))&gt;0,
IF(OFFSET(Protokoll!$X$6,SUMPRODUCT((Protokoll!$AH$7:$AH$29=A22)*ROW(Protokoll!$D$7:$D$29))-6,)&gt;0,OFFSET(Protokoll!$X$6,SUMPRODUCT((Protokoll!$AH$7:$AH$29=A22)*ROW(Protokoll!$D$7:$D$29))-6,),""),
"")</f>
        <v/>
      </c>
      <c r="J22" s="131" t="str">
        <f ca="1">IF(SUMPRODUCT((Protokoll!$AH$7:$AH$29=A22)*ROW(Protokoll!$D$7:$D$29))&gt;0,
OFFSET(Protokoll!$Z$6,SUMPRODUCT((Protokoll!$AH$7:$AH$29=A22)*ROW(Protokoll!$D$7:$D$29))-6,),
"")</f>
        <v/>
      </c>
      <c r="K22" s="132" t="str">
        <f ca="1">IF(SUMPRODUCT((Protokoll!$AH$7:$AH$29=A22)*ROW(Protokoll!$D$7:$D$29))&gt;0,
OFFSET(Protokoll!$AA$6,SUMPRODUCT((Protokoll!$AH$7:$AH$29=A22)*ROW(Protokoll!$D$7:$D$29))-6,),
"")</f>
        <v/>
      </c>
    </row>
    <row r="23" spans="1:11" s="95" customFormat="1" ht="14" x14ac:dyDescent="0.3">
      <c r="A23" s="72">
        <v>18</v>
      </c>
      <c r="B23" s="127" t="str">
        <f ca="1">IF(SUMPRODUCT((Protokoll!$AH$7:$AH$29=A23)*ROW(Protokoll!$D$7:$D$29))&gt;0,
OFFSET(Protokoll!$C$6,SUMPRODUCT((Protokoll!$AH$7:$AH$29=A23)*ROW(Protokoll!$D$7:$D$29))-6,),
"")&amp;" "&amp;
IF(SUMPRODUCT((Protokoll!$AH$7:$AH$29=A23)*ROW(Protokoll!$D$7:$D$29))&gt;0,
OFFSET(Protokoll!$B$6,SUMPRODUCT((Protokoll!$AH$7:$AH$29=A23)*ROW(Protokoll!$D$7:$D$29))-6,),
"")</f>
        <v xml:space="preserve"> </v>
      </c>
      <c r="C23" s="127" t="str">
        <f ca="1">IF(SUMPRODUCT((Protokoll!$AH$7:$AH$29=A23)*ROW(Protokoll!$D$7:$D$29))&gt;0,
OFFSET(Protokoll!$D$6,SUMPRODUCT((Protokoll!$AH$7:$AH$29=A23)*ROW(Protokoll!$D$7:$D$29))-6,),
"")</f>
        <v/>
      </c>
      <c r="D23" s="127" t="str">
        <f ca="1">IF(SUMPRODUCT((Protokoll!$AH$7:$AH$29=A23)*ROW(Protokoll!$D$7:$D$29))&gt;0,
OFFSET(Protokoll!$E$6,SUMPRODUCT((Protokoll!$AH$7:$AH$29=A23)*ROW(Protokoll!$D$7:$D$29))-6,),
"")</f>
        <v/>
      </c>
      <c r="E23" s="128" t="str">
        <f ca="1">IF(SUMPRODUCT((Protokoll!$AH$7:$AH$29=A23)*ROW(Protokoll!$D$7:$D$29))&gt;0,
OFFSET(Protokoll!$F$6,SUMPRODUCT((Protokoll!$AH$7:$AH$29=A23)*ROW(Protokoll!$D$7:$D$29))-6,),
"")</f>
        <v/>
      </c>
      <c r="F23" s="129" t="str">
        <f ca="1">IF(SUMPRODUCT((Protokoll!$AH$7:$AH$29=A23)*ROW(Protokoll!$D$7:$D$29))&gt;0,
OFFSET(Protokoll!$H$6,SUMPRODUCT((Protokoll!$AH$7:$AH$29=A23)*ROW(Protokoll!$D$7:$D$29))-6,),
"")</f>
        <v/>
      </c>
      <c r="G23" s="130" t="str">
        <f ca="1">IF(SUMPRODUCT((Protokoll!$AH$7:$AH$29=A23)*ROW(Protokoll!$D$7:$D$29))&gt;0,
OFFSET(Protokoll!$G$6,SUMPRODUCT((Protokoll!$AH$7:$AH$29=A23)*ROW(Protokoll!$D$7:$D$29))-6,),
"")</f>
        <v/>
      </c>
      <c r="H23" s="131" t="str">
        <f ca="1">IF(SUMPRODUCT((Protokoll!$AH$7:$AH$29=A23)*ROW(Protokoll!$D$7:$D$29))&gt;0,
IF(OFFSET(Protokoll!$P$6,SUMPRODUCT((Protokoll!$AH$7:$AH$29=A23)*ROW(Protokoll!$D$7:$D$29))-6,)&gt;0,OFFSET(Protokoll!$P$6,SUMPRODUCT((Protokoll!$AH$7:$AH$29=A23)*ROW(Protokoll!$D$7:$D$29))-6,),""),
"")</f>
        <v/>
      </c>
      <c r="I23" s="131" t="str">
        <f ca="1">IF(SUMPRODUCT((Protokoll!$AH$7:$AH$29=A23)*ROW(Protokoll!$D$7:$D$29))&gt;0,
IF(OFFSET(Protokoll!$X$6,SUMPRODUCT((Protokoll!$AH$7:$AH$29=A23)*ROW(Protokoll!$D$7:$D$29))-6,)&gt;0,OFFSET(Protokoll!$X$6,SUMPRODUCT((Protokoll!$AH$7:$AH$29=A23)*ROW(Protokoll!$D$7:$D$29))-6,),""),
"")</f>
        <v/>
      </c>
      <c r="J23" s="131" t="str">
        <f ca="1">IF(SUMPRODUCT((Protokoll!$AH$7:$AH$29=A23)*ROW(Protokoll!$D$7:$D$29))&gt;0,
OFFSET(Protokoll!$Z$6,SUMPRODUCT((Protokoll!$AH$7:$AH$29=A23)*ROW(Protokoll!$D$7:$D$29))-6,),
"")</f>
        <v/>
      </c>
      <c r="K23" s="132" t="str">
        <f ca="1">IF(SUMPRODUCT((Protokoll!$AH$7:$AH$29=A23)*ROW(Protokoll!$D$7:$D$29))&gt;0,
OFFSET(Protokoll!$AA$6,SUMPRODUCT((Protokoll!$AH$7:$AH$29=A23)*ROW(Protokoll!$D$7:$D$29))-6,),
"")</f>
        <v/>
      </c>
    </row>
    <row r="24" spans="1:11" s="95" customFormat="1" ht="14" x14ac:dyDescent="0.3">
      <c r="A24" s="72">
        <v>19</v>
      </c>
      <c r="B24" s="127" t="str">
        <f ca="1">IF(SUMPRODUCT((Protokoll!$AH$7:$AH$29=A24)*ROW(Protokoll!$D$7:$D$29))&gt;0,
OFFSET(Protokoll!$C$6,SUMPRODUCT((Protokoll!$AH$7:$AH$29=A24)*ROW(Protokoll!$D$7:$D$29))-6,),
"")&amp;" "&amp;
IF(SUMPRODUCT((Protokoll!$AH$7:$AH$29=A24)*ROW(Protokoll!$D$7:$D$29))&gt;0,
OFFSET(Protokoll!$B$6,SUMPRODUCT((Protokoll!$AH$7:$AH$29=A24)*ROW(Protokoll!$D$7:$D$29))-6,),
"")</f>
        <v xml:space="preserve"> </v>
      </c>
      <c r="C24" s="127" t="str">
        <f ca="1">IF(SUMPRODUCT((Protokoll!$AH$7:$AH$29=A24)*ROW(Protokoll!$D$7:$D$29))&gt;0,
OFFSET(Protokoll!$D$6,SUMPRODUCT((Protokoll!$AH$7:$AH$29=A24)*ROW(Protokoll!$D$7:$D$29))-6,),
"")</f>
        <v/>
      </c>
      <c r="D24" s="127" t="str">
        <f ca="1">IF(SUMPRODUCT((Protokoll!$AH$7:$AH$29=A24)*ROW(Protokoll!$D$7:$D$29))&gt;0,
OFFSET(Protokoll!$E$6,SUMPRODUCT((Protokoll!$AH$7:$AH$29=A24)*ROW(Protokoll!$D$7:$D$29))-6,),
"")</f>
        <v/>
      </c>
      <c r="E24" s="128" t="str">
        <f ca="1">IF(SUMPRODUCT((Protokoll!$AH$7:$AH$29=A24)*ROW(Protokoll!$D$7:$D$29))&gt;0,
OFFSET(Protokoll!$F$6,SUMPRODUCT((Protokoll!$AH$7:$AH$29=A24)*ROW(Protokoll!$D$7:$D$29))-6,),
"")</f>
        <v/>
      </c>
      <c r="F24" s="129" t="str">
        <f ca="1">IF(SUMPRODUCT((Protokoll!$AH$7:$AH$29=A24)*ROW(Protokoll!$D$7:$D$29))&gt;0,
OFFSET(Protokoll!$H$6,SUMPRODUCT((Protokoll!$AH$7:$AH$29=A24)*ROW(Protokoll!$D$7:$D$29))-6,),
"")</f>
        <v/>
      </c>
      <c r="G24" s="130" t="str">
        <f ca="1">IF(SUMPRODUCT((Protokoll!$AH$7:$AH$29=A24)*ROW(Protokoll!$D$7:$D$29))&gt;0,
OFFSET(Protokoll!$G$6,SUMPRODUCT((Protokoll!$AH$7:$AH$29=A24)*ROW(Protokoll!$D$7:$D$29))-6,),
"")</f>
        <v/>
      </c>
      <c r="H24" s="131" t="str">
        <f ca="1">IF(SUMPRODUCT((Protokoll!$AH$7:$AH$29=A24)*ROW(Protokoll!$D$7:$D$29))&gt;0,
IF(OFFSET(Protokoll!$P$6,SUMPRODUCT((Protokoll!$AH$7:$AH$29=A24)*ROW(Protokoll!$D$7:$D$29))-6,)&gt;0,OFFSET(Protokoll!$P$6,SUMPRODUCT((Protokoll!$AH$7:$AH$29=A24)*ROW(Protokoll!$D$7:$D$29))-6,),""),
"")</f>
        <v/>
      </c>
      <c r="I24" s="131" t="str">
        <f ca="1">IF(SUMPRODUCT((Protokoll!$AH$7:$AH$29=A24)*ROW(Protokoll!$D$7:$D$29))&gt;0,
IF(OFFSET(Protokoll!$X$6,SUMPRODUCT((Protokoll!$AH$7:$AH$29=A24)*ROW(Protokoll!$D$7:$D$29))-6,)&gt;0,OFFSET(Protokoll!$X$6,SUMPRODUCT((Protokoll!$AH$7:$AH$29=A24)*ROW(Protokoll!$D$7:$D$29))-6,),""),
"")</f>
        <v/>
      </c>
      <c r="J24" s="131" t="str">
        <f ca="1">IF(SUMPRODUCT((Protokoll!$AH$7:$AH$29=A24)*ROW(Protokoll!$D$7:$D$29))&gt;0,
OFFSET(Protokoll!$Z$6,SUMPRODUCT((Protokoll!$AH$7:$AH$29=A24)*ROW(Protokoll!$D$7:$D$29))-6,),
"")</f>
        <v/>
      </c>
      <c r="K24" s="132" t="str">
        <f ca="1">IF(SUMPRODUCT((Protokoll!$AH$7:$AH$29=A24)*ROW(Protokoll!$D$7:$D$29))&gt;0,
OFFSET(Protokoll!$AA$6,SUMPRODUCT((Protokoll!$AH$7:$AH$29=A24)*ROW(Protokoll!$D$7:$D$29))-6,),
"")</f>
        <v/>
      </c>
    </row>
    <row r="25" spans="1:11" s="95" customFormat="1" ht="14" x14ac:dyDescent="0.3">
      <c r="A25" s="72">
        <v>20</v>
      </c>
      <c r="B25" s="127" t="str">
        <f ca="1">IF(SUMPRODUCT((Protokoll!$AH$7:$AH$29=A25)*ROW(Protokoll!$D$7:$D$29))&gt;0,
OFFSET(Protokoll!$C$6,SUMPRODUCT((Protokoll!$AH$7:$AH$29=A25)*ROW(Protokoll!$D$7:$D$29))-6,),
"")&amp;" "&amp;
IF(SUMPRODUCT((Protokoll!$AH$7:$AH$29=A25)*ROW(Protokoll!$D$7:$D$29))&gt;0,
OFFSET(Protokoll!$B$6,SUMPRODUCT((Protokoll!$AH$7:$AH$29=A25)*ROW(Protokoll!$D$7:$D$29))-6,),
"")</f>
        <v xml:space="preserve"> </v>
      </c>
      <c r="C25" s="127" t="str">
        <f ca="1">IF(SUMPRODUCT((Protokoll!$AH$7:$AH$29=A25)*ROW(Protokoll!$D$7:$D$29))&gt;0,
OFFSET(Protokoll!$D$6,SUMPRODUCT((Protokoll!$AH$7:$AH$29=A25)*ROW(Protokoll!$D$7:$D$29))-6,),
"")</f>
        <v/>
      </c>
      <c r="D25" s="127" t="str">
        <f ca="1">IF(SUMPRODUCT((Protokoll!$AH$7:$AH$29=A25)*ROW(Protokoll!$D$7:$D$29))&gt;0,
OFFSET(Protokoll!$E$6,SUMPRODUCT((Protokoll!$AH$7:$AH$29=A25)*ROW(Protokoll!$D$7:$D$29))-6,),
"")</f>
        <v/>
      </c>
      <c r="E25" s="128" t="str">
        <f ca="1">IF(SUMPRODUCT((Protokoll!$AH$7:$AH$29=A25)*ROW(Protokoll!$D$7:$D$29))&gt;0,
OFFSET(Protokoll!$F$6,SUMPRODUCT((Protokoll!$AH$7:$AH$29=A25)*ROW(Protokoll!$D$7:$D$29))-6,),
"")</f>
        <v/>
      </c>
      <c r="F25" s="129" t="str">
        <f ca="1">IF(SUMPRODUCT((Protokoll!$AH$7:$AH$29=A25)*ROW(Protokoll!$D$7:$D$29))&gt;0,
OFFSET(Protokoll!$H$6,SUMPRODUCT((Protokoll!$AH$7:$AH$29=A25)*ROW(Protokoll!$D$7:$D$29))-6,),
"")</f>
        <v/>
      </c>
      <c r="G25" s="130" t="str">
        <f ca="1">IF(SUMPRODUCT((Protokoll!$AH$7:$AH$29=A25)*ROW(Protokoll!$D$7:$D$29))&gt;0,
OFFSET(Protokoll!$G$6,SUMPRODUCT((Protokoll!$AH$7:$AH$29=A25)*ROW(Protokoll!$D$7:$D$29))-6,),
"")</f>
        <v/>
      </c>
      <c r="H25" s="131" t="str">
        <f ca="1">IF(SUMPRODUCT((Protokoll!$AH$7:$AH$29=A25)*ROW(Protokoll!$D$7:$D$29))&gt;0,
IF(OFFSET(Protokoll!$P$6,SUMPRODUCT((Protokoll!$AH$7:$AH$29=A25)*ROW(Protokoll!$D$7:$D$29))-6,)&gt;0,OFFSET(Protokoll!$P$6,SUMPRODUCT((Protokoll!$AH$7:$AH$29=A25)*ROW(Protokoll!$D$7:$D$29))-6,),""),
"")</f>
        <v/>
      </c>
      <c r="I25" s="131" t="str">
        <f ca="1">IF(SUMPRODUCT((Protokoll!$AH$7:$AH$29=A25)*ROW(Protokoll!$D$7:$D$29))&gt;0,
IF(OFFSET(Protokoll!$X$6,SUMPRODUCT((Protokoll!$AH$7:$AH$29=A25)*ROW(Protokoll!$D$7:$D$29))-6,)&gt;0,OFFSET(Protokoll!$X$6,SUMPRODUCT((Protokoll!$AH$7:$AH$29=A25)*ROW(Protokoll!$D$7:$D$29))-6,),""),
"")</f>
        <v/>
      </c>
      <c r="J25" s="131" t="str">
        <f ca="1">IF(SUMPRODUCT((Protokoll!$AH$7:$AH$29=A25)*ROW(Protokoll!$D$7:$D$29))&gt;0,
OFFSET(Protokoll!$Z$6,SUMPRODUCT((Protokoll!$AH$7:$AH$29=A25)*ROW(Protokoll!$D$7:$D$29))-6,),
"")</f>
        <v/>
      </c>
      <c r="K25" s="132" t="str">
        <f ca="1">IF(SUMPRODUCT((Protokoll!$AH$7:$AH$29=A25)*ROW(Protokoll!$D$7:$D$29))&gt;0,
OFFSET(Protokoll!$AA$6,SUMPRODUCT((Protokoll!$AH$7:$AH$29=A25)*ROW(Protokoll!$D$7:$D$29))-6,),
"")</f>
        <v/>
      </c>
    </row>
    <row r="26" spans="1:11" s="95" customFormat="1" ht="14" x14ac:dyDescent="0.3">
      <c r="A26" s="72">
        <v>21</v>
      </c>
      <c r="B26" s="127" t="str">
        <f ca="1">IF(SUMPRODUCT((Protokoll!$AH$7:$AH$29=A26)*ROW(Protokoll!$D$7:$D$29))&gt;0,
OFFSET(Protokoll!$C$6,SUMPRODUCT((Protokoll!$AH$7:$AH$29=A26)*ROW(Protokoll!$D$7:$D$29))-6,),
"")&amp;" "&amp;
IF(SUMPRODUCT((Protokoll!$AH$7:$AH$29=A26)*ROW(Protokoll!$D$7:$D$29))&gt;0,
OFFSET(Protokoll!$B$6,SUMPRODUCT((Protokoll!$AH$7:$AH$29=A26)*ROW(Protokoll!$D$7:$D$29))-6,),
"")</f>
        <v xml:space="preserve"> </v>
      </c>
      <c r="C26" s="127" t="str">
        <f ca="1">IF(SUMPRODUCT((Protokoll!$AH$7:$AH$29=A26)*ROW(Protokoll!$D$7:$D$29))&gt;0,
OFFSET(Protokoll!$D$6,SUMPRODUCT((Protokoll!$AH$7:$AH$29=A26)*ROW(Protokoll!$D$7:$D$29))-6,),
"")</f>
        <v/>
      </c>
      <c r="D26" s="127" t="str">
        <f ca="1">IF(SUMPRODUCT((Protokoll!$AH$7:$AH$29=A26)*ROW(Protokoll!$D$7:$D$29))&gt;0,
OFFSET(Protokoll!$E$6,SUMPRODUCT((Protokoll!$AH$7:$AH$29=A26)*ROW(Protokoll!$D$7:$D$29))-6,),
"")</f>
        <v/>
      </c>
      <c r="E26" s="128" t="str">
        <f ca="1">IF(SUMPRODUCT((Protokoll!$AH$7:$AH$29=A26)*ROW(Protokoll!$D$7:$D$29))&gt;0,
OFFSET(Protokoll!$F$6,SUMPRODUCT((Protokoll!$AH$7:$AH$29=A26)*ROW(Protokoll!$D$7:$D$29))-6,),
"")</f>
        <v/>
      </c>
      <c r="F26" s="129" t="str">
        <f ca="1">IF(SUMPRODUCT((Protokoll!$AH$7:$AH$29=A26)*ROW(Protokoll!$D$7:$D$29))&gt;0,
OFFSET(Protokoll!$H$6,SUMPRODUCT((Protokoll!$AH$7:$AH$29=A26)*ROW(Protokoll!$D$7:$D$29))-6,),
"")</f>
        <v/>
      </c>
      <c r="G26" s="130" t="str">
        <f ca="1">IF(SUMPRODUCT((Protokoll!$AH$7:$AH$29=A26)*ROW(Protokoll!$D$7:$D$29))&gt;0,
OFFSET(Protokoll!$G$6,SUMPRODUCT((Protokoll!$AH$7:$AH$29=A26)*ROW(Protokoll!$D$7:$D$29))-6,),
"")</f>
        <v/>
      </c>
      <c r="H26" s="131" t="str">
        <f ca="1">IF(SUMPRODUCT((Protokoll!$AH$7:$AH$29=A26)*ROW(Protokoll!$D$7:$D$29))&gt;0,
IF(OFFSET(Protokoll!$P$6,SUMPRODUCT((Protokoll!$AH$7:$AH$29=A26)*ROW(Protokoll!$D$7:$D$29))-6,)&gt;0,OFFSET(Protokoll!$P$6,SUMPRODUCT((Protokoll!$AH$7:$AH$29=A26)*ROW(Protokoll!$D$7:$D$29))-6,),""),
"")</f>
        <v/>
      </c>
      <c r="I26" s="131" t="str">
        <f ca="1">IF(SUMPRODUCT((Protokoll!$AH$7:$AH$29=A26)*ROW(Protokoll!$D$7:$D$29))&gt;0,
IF(OFFSET(Protokoll!$X$6,SUMPRODUCT((Protokoll!$AH$7:$AH$29=A26)*ROW(Protokoll!$D$7:$D$29))-6,)&gt;0,OFFSET(Protokoll!$X$6,SUMPRODUCT((Protokoll!$AH$7:$AH$29=A26)*ROW(Protokoll!$D$7:$D$29))-6,),""),
"")</f>
        <v/>
      </c>
      <c r="J26" s="131" t="str">
        <f ca="1">IF(SUMPRODUCT((Protokoll!$AH$7:$AH$29=A26)*ROW(Protokoll!$D$7:$D$29))&gt;0,
OFFSET(Protokoll!$Z$6,SUMPRODUCT((Protokoll!$AH$7:$AH$29=A26)*ROW(Protokoll!$D$7:$D$29))-6,),
"")</f>
        <v/>
      </c>
      <c r="K26" s="132" t="str">
        <f ca="1">IF(SUMPRODUCT((Protokoll!$AH$7:$AH$29=A26)*ROW(Protokoll!$D$7:$D$29))&gt;0,
OFFSET(Protokoll!$AA$6,SUMPRODUCT((Protokoll!$AH$7:$AH$29=A26)*ROW(Protokoll!$D$7:$D$29))-6,),
"")</f>
        <v/>
      </c>
    </row>
    <row r="27" spans="1:11" s="95" customFormat="1" ht="14" x14ac:dyDescent="0.3">
      <c r="A27" s="72">
        <v>22</v>
      </c>
      <c r="B27" s="127" t="str">
        <f ca="1">IF(SUMPRODUCT((Protokoll!$AH$7:$AH$29=A27)*ROW(Protokoll!$D$7:$D$29))&gt;0,
OFFSET(Protokoll!$C$6,SUMPRODUCT((Protokoll!$AH$7:$AH$29=A27)*ROW(Protokoll!$D$7:$D$29))-6,),
"")&amp;" "&amp;
IF(SUMPRODUCT((Protokoll!$AH$7:$AH$29=A27)*ROW(Protokoll!$D$7:$D$29))&gt;0,
OFFSET(Protokoll!$B$6,SUMPRODUCT((Protokoll!$AH$7:$AH$29=A27)*ROW(Protokoll!$D$7:$D$29))-6,),
"")</f>
        <v xml:space="preserve"> </v>
      </c>
      <c r="C27" s="127" t="str">
        <f ca="1">IF(SUMPRODUCT((Protokoll!$AH$7:$AH$29=A27)*ROW(Protokoll!$D$7:$D$29))&gt;0,
OFFSET(Protokoll!$D$6,SUMPRODUCT((Protokoll!$AH$7:$AH$29=A27)*ROW(Protokoll!$D$7:$D$29))-6,),
"")</f>
        <v/>
      </c>
      <c r="D27" s="127" t="str">
        <f ca="1">IF(SUMPRODUCT((Protokoll!$AH$7:$AH$29=A27)*ROW(Protokoll!$D$7:$D$29))&gt;0,
OFFSET(Protokoll!$E$6,SUMPRODUCT((Protokoll!$AH$7:$AH$29=A27)*ROW(Protokoll!$D$7:$D$29))-6,),
"")</f>
        <v/>
      </c>
      <c r="E27" s="128" t="str">
        <f ca="1">IF(SUMPRODUCT((Protokoll!$AH$7:$AH$29=A27)*ROW(Protokoll!$D$7:$D$29))&gt;0,
OFFSET(Protokoll!$F$6,SUMPRODUCT((Protokoll!$AH$7:$AH$29=A27)*ROW(Protokoll!$D$7:$D$29))-6,),
"")</f>
        <v/>
      </c>
      <c r="F27" s="129" t="str">
        <f ca="1">IF(SUMPRODUCT((Protokoll!$AH$7:$AH$29=A27)*ROW(Protokoll!$D$7:$D$29))&gt;0,
OFFSET(Protokoll!$H$6,SUMPRODUCT((Protokoll!$AH$7:$AH$29=A27)*ROW(Protokoll!$D$7:$D$29))-6,),
"")</f>
        <v/>
      </c>
      <c r="G27" s="130" t="str">
        <f ca="1">IF(SUMPRODUCT((Protokoll!$AH$7:$AH$29=A27)*ROW(Protokoll!$D$7:$D$29))&gt;0,
OFFSET(Protokoll!$G$6,SUMPRODUCT((Protokoll!$AH$7:$AH$29=A27)*ROW(Protokoll!$D$7:$D$29))-6,),
"")</f>
        <v/>
      </c>
      <c r="H27" s="131" t="str">
        <f ca="1">IF(SUMPRODUCT((Protokoll!$AH$7:$AH$29=A27)*ROW(Protokoll!$D$7:$D$29))&gt;0,
IF(OFFSET(Protokoll!$P$6,SUMPRODUCT((Protokoll!$AH$7:$AH$29=A27)*ROW(Protokoll!$D$7:$D$29))-6,)&gt;0,OFFSET(Protokoll!$P$6,SUMPRODUCT((Protokoll!$AH$7:$AH$29=A27)*ROW(Protokoll!$D$7:$D$29))-6,),""),
"")</f>
        <v/>
      </c>
      <c r="I27" s="131" t="str">
        <f ca="1">IF(SUMPRODUCT((Protokoll!$AH$7:$AH$29=A27)*ROW(Protokoll!$D$7:$D$29))&gt;0,
IF(OFFSET(Protokoll!$X$6,SUMPRODUCT((Protokoll!$AH$7:$AH$29=A27)*ROW(Protokoll!$D$7:$D$29))-6,)&gt;0,OFFSET(Protokoll!$X$6,SUMPRODUCT((Protokoll!$AH$7:$AH$29=A27)*ROW(Protokoll!$D$7:$D$29))-6,),""),
"")</f>
        <v/>
      </c>
      <c r="J27" s="131" t="str">
        <f ca="1">IF(SUMPRODUCT((Protokoll!$AH$7:$AH$29=A27)*ROW(Protokoll!$D$7:$D$29))&gt;0,
OFFSET(Protokoll!$Z$6,SUMPRODUCT((Protokoll!$AH$7:$AH$29=A27)*ROW(Protokoll!$D$7:$D$29))-6,),
"")</f>
        <v/>
      </c>
      <c r="K27" s="132" t="str">
        <f ca="1">IF(SUMPRODUCT((Protokoll!$AH$7:$AH$29=A27)*ROW(Protokoll!$D$7:$D$29))&gt;0,
OFFSET(Protokoll!$AA$6,SUMPRODUCT((Protokoll!$AH$7:$AH$29=A27)*ROW(Protokoll!$D$7:$D$29))-6,),
"")</f>
        <v/>
      </c>
    </row>
    <row r="28" spans="1:11" s="95" customFormat="1" ht="14" x14ac:dyDescent="0.3">
      <c r="A28" s="72">
        <v>23</v>
      </c>
      <c r="B28" s="127" t="str">
        <f ca="1">IF(SUMPRODUCT((Protokoll!$AH$7:$AH$29=A28)*ROW(Protokoll!$D$7:$D$29))&gt;0,
OFFSET(Protokoll!$C$6,SUMPRODUCT((Protokoll!$AH$7:$AH$29=A28)*ROW(Protokoll!$D$7:$D$29))-6,),
"")&amp;" "&amp;
IF(SUMPRODUCT((Protokoll!$AH$7:$AH$29=A28)*ROW(Protokoll!$D$7:$D$29))&gt;0,
OFFSET(Protokoll!$B$6,SUMPRODUCT((Protokoll!$AH$7:$AH$29=A28)*ROW(Protokoll!$D$7:$D$29))-6,),
"")</f>
        <v xml:space="preserve"> </v>
      </c>
      <c r="C28" s="127" t="str">
        <f ca="1">IF(SUMPRODUCT((Protokoll!$AH$7:$AH$29=A28)*ROW(Protokoll!$D$7:$D$29))&gt;0,
OFFSET(Protokoll!$D$6,SUMPRODUCT((Protokoll!$AH$7:$AH$29=A28)*ROW(Protokoll!$D$7:$D$29))-6,),
"")</f>
        <v/>
      </c>
      <c r="D28" s="127" t="str">
        <f ca="1">IF(SUMPRODUCT((Protokoll!$AH$7:$AH$29=A28)*ROW(Protokoll!$D$7:$D$29))&gt;0,
OFFSET(Protokoll!$E$6,SUMPRODUCT((Protokoll!$AH$7:$AH$29=A28)*ROW(Protokoll!$D$7:$D$29))-6,),
"")</f>
        <v/>
      </c>
      <c r="E28" s="128" t="str">
        <f ca="1">IF(SUMPRODUCT((Protokoll!$AH$7:$AH$29=A28)*ROW(Protokoll!$D$7:$D$29))&gt;0,
OFFSET(Protokoll!$F$6,SUMPRODUCT((Protokoll!$AH$7:$AH$29=A28)*ROW(Protokoll!$D$7:$D$29))-6,),
"")</f>
        <v/>
      </c>
      <c r="F28" s="129" t="str">
        <f ca="1">IF(SUMPRODUCT((Protokoll!$AH$7:$AH$29=A28)*ROW(Protokoll!$D$7:$D$29))&gt;0,
OFFSET(Protokoll!$H$6,SUMPRODUCT((Protokoll!$AH$7:$AH$29=A28)*ROW(Protokoll!$D$7:$D$29))-6,),
"")</f>
        <v/>
      </c>
      <c r="G28" s="130" t="str">
        <f ca="1">IF(SUMPRODUCT((Protokoll!$AH$7:$AH$29=A28)*ROW(Protokoll!$D$7:$D$29))&gt;0,
OFFSET(Protokoll!$G$6,SUMPRODUCT((Protokoll!$AH$7:$AH$29=A28)*ROW(Protokoll!$D$7:$D$29))-6,),
"")</f>
        <v/>
      </c>
      <c r="H28" s="131" t="str">
        <f ca="1">IF(SUMPRODUCT((Protokoll!$AH$7:$AH$29=A28)*ROW(Protokoll!$D$7:$D$29))&gt;0,
IF(OFFSET(Protokoll!$P$6,SUMPRODUCT((Protokoll!$AH$7:$AH$29=A28)*ROW(Protokoll!$D$7:$D$29))-6,)&gt;0,OFFSET(Protokoll!$P$6,SUMPRODUCT((Protokoll!$AH$7:$AH$29=A28)*ROW(Protokoll!$D$7:$D$29))-6,),""),
"")</f>
        <v/>
      </c>
      <c r="I28" s="131" t="str">
        <f ca="1">IF(SUMPRODUCT((Protokoll!$AH$7:$AH$29=A28)*ROW(Protokoll!$D$7:$D$29))&gt;0,
IF(OFFSET(Protokoll!$X$6,SUMPRODUCT((Protokoll!$AH$7:$AH$29=A28)*ROW(Protokoll!$D$7:$D$29))-6,)&gt;0,OFFSET(Protokoll!$X$6,SUMPRODUCT((Protokoll!$AH$7:$AH$29=A28)*ROW(Protokoll!$D$7:$D$29))-6,),""),
"")</f>
        <v/>
      </c>
      <c r="J28" s="131" t="str">
        <f ca="1">IF(SUMPRODUCT((Protokoll!$AH$7:$AH$29=A28)*ROW(Protokoll!$D$7:$D$29))&gt;0,
OFFSET(Protokoll!$Z$6,SUMPRODUCT((Protokoll!$AH$7:$AH$29=A28)*ROW(Protokoll!$D$7:$D$29))-6,),
"")</f>
        <v/>
      </c>
      <c r="K28" s="132" t="str">
        <f ca="1">IF(SUMPRODUCT((Protokoll!$AH$7:$AH$29=A28)*ROW(Protokoll!$D$7:$D$29))&gt;0,
OFFSET(Protokoll!$AA$6,SUMPRODUCT((Protokoll!$AH$7:$AH$29=A28)*ROW(Protokoll!$D$7:$D$29))-6,),
"")</f>
        <v/>
      </c>
    </row>
    <row r="29" spans="1:11" s="95" customFormat="1" ht="14" x14ac:dyDescent="0.3">
      <c r="A29" s="72">
        <v>24</v>
      </c>
      <c r="B29" s="127" t="str">
        <f ca="1">IF(SUMPRODUCT((Protokoll!$AH$7:$AH$29=A29)*ROW(Protokoll!$D$7:$D$29))&gt;0,
OFFSET(Protokoll!$C$6,SUMPRODUCT((Protokoll!$AH$7:$AH$29=A29)*ROW(Protokoll!$D$7:$D$29))-6,),
"")&amp;" "&amp;
IF(SUMPRODUCT((Protokoll!$AH$7:$AH$29=A29)*ROW(Protokoll!$D$7:$D$29))&gt;0,
OFFSET(Protokoll!$B$6,SUMPRODUCT((Protokoll!$AH$7:$AH$29=A29)*ROW(Protokoll!$D$7:$D$29))-6,),
"")</f>
        <v xml:space="preserve"> </v>
      </c>
      <c r="C29" s="127" t="str">
        <f ca="1">IF(SUMPRODUCT((Protokoll!$AH$7:$AH$29=A29)*ROW(Protokoll!$D$7:$D$29))&gt;0,
OFFSET(Protokoll!$D$6,SUMPRODUCT((Protokoll!$AH$7:$AH$29=A29)*ROW(Protokoll!$D$7:$D$29))-6,),
"")</f>
        <v/>
      </c>
      <c r="D29" s="127" t="str">
        <f ca="1">IF(SUMPRODUCT((Protokoll!$AH$7:$AH$29=A29)*ROW(Protokoll!$D$7:$D$29))&gt;0,
OFFSET(Protokoll!$E$6,SUMPRODUCT((Protokoll!$AH$7:$AH$29=A29)*ROW(Protokoll!$D$7:$D$29))-6,),
"")</f>
        <v/>
      </c>
      <c r="E29" s="128" t="str">
        <f ca="1">IF(SUMPRODUCT((Protokoll!$AH$7:$AH$29=A29)*ROW(Protokoll!$D$7:$D$29))&gt;0,
OFFSET(Protokoll!$F$6,SUMPRODUCT((Protokoll!$AH$7:$AH$29=A29)*ROW(Protokoll!$D$7:$D$29))-6,),
"")</f>
        <v/>
      </c>
      <c r="F29" s="129" t="str">
        <f ca="1">IF(SUMPRODUCT((Protokoll!$AH$7:$AH$29=A29)*ROW(Protokoll!$D$7:$D$29))&gt;0,
OFFSET(Protokoll!$H$6,SUMPRODUCT((Protokoll!$AH$7:$AH$29=A29)*ROW(Protokoll!$D$7:$D$29))-6,),
"")</f>
        <v/>
      </c>
      <c r="G29" s="130" t="str">
        <f ca="1">IF(SUMPRODUCT((Protokoll!$AH$7:$AH$29=A29)*ROW(Protokoll!$D$7:$D$29))&gt;0,
OFFSET(Protokoll!$G$6,SUMPRODUCT((Protokoll!$AH$7:$AH$29=A29)*ROW(Protokoll!$D$7:$D$29))-6,),
"")</f>
        <v/>
      </c>
      <c r="H29" s="131" t="str">
        <f ca="1">IF(SUMPRODUCT((Protokoll!$AH$7:$AH$29=A29)*ROW(Protokoll!$D$7:$D$29))&gt;0,
IF(OFFSET(Protokoll!$P$6,SUMPRODUCT((Protokoll!$AH$7:$AH$29=A29)*ROW(Protokoll!$D$7:$D$29))-6,)&gt;0,OFFSET(Protokoll!$P$6,SUMPRODUCT((Protokoll!$AH$7:$AH$29=A29)*ROW(Protokoll!$D$7:$D$29))-6,),""),
"")</f>
        <v/>
      </c>
      <c r="I29" s="131" t="str">
        <f ca="1">IF(SUMPRODUCT((Protokoll!$AH$7:$AH$29=A29)*ROW(Protokoll!$D$7:$D$29))&gt;0,
IF(OFFSET(Protokoll!$X$6,SUMPRODUCT((Protokoll!$AH$7:$AH$29=A29)*ROW(Protokoll!$D$7:$D$29))-6,)&gt;0,OFFSET(Protokoll!$X$6,SUMPRODUCT((Protokoll!$AH$7:$AH$29=A29)*ROW(Protokoll!$D$7:$D$29))-6,),""),
"")</f>
        <v/>
      </c>
      <c r="J29" s="131" t="str">
        <f ca="1">IF(SUMPRODUCT((Protokoll!$AH$7:$AH$29=A29)*ROW(Protokoll!$D$7:$D$29))&gt;0,
OFFSET(Protokoll!$Z$6,SUMPRODUCT((Protokoll!$AH$7:$AH$29=A29)*ROW(Protokoll!$D$7:$D$29))-6,),
"")</f>
        <v/>
      </c>
      <c r="K29" s="132" t="str">
        <f ca="1">IF(SUMPRODUCT((Protokoll!$AH$7:$AH$29=A29)*ROW(Protokoll!$D$7:$D$29))&gt;0,
OFFSET(Protokoll!$AA$6,SUMPRODUCT((Protokoll!$AH$7:$AH$29=A29)*ROW(Protokoll!$D$7:$D$29))-6,),
"")</f>
        <v/>
      </c>
    </row>
    <row r="30" spans="1:11" s="95" customFormat="1" ht="14" x14ac:dyDescent="0.3">
      <c r="A30" s="72">
        <v>25</v>
      </c>
      <c r="B30" s="127" t="str">
        <f ca="1">IF(SUMPRODUCT((Protokoll!$AH$7:$AH$29=A30)*ROW(Protokoll!$D$7:$D$29))&gt;0,
OFFSET(Protokoll!$C$6,SUMPRODUCT((Protokoll!$AH$7:$AH$29=A30)*ROW(Protokoll!$D$7:$D$29))-6,),
"")&amp;" "&amp;
IF(SUMPRODUCT((Protokoll!$AH$7:$AH$29=A30)*ROW(Protokoll!$D$7:$D$29))&gt;0,
OFFSET(Protokoll!$B$6,SUMPRODUCT((Protokoll!$AH$7:$AH$29=A30)*ROW(Protokoll!$D$7:$D$29))-6,),
"")</f>
        <v xml:space="preserve"> </v>
      </c>
      <c r="C30" s="127" t="str">
        <f ca="1">IF(SUMPRODUCT((Protokoll!$AH$7:$AH$29=A30)*ROW(Protokoll!$D$7:$D$29))&gt;0,
OFFSET(Protokoll!$D$6,SUMPRODUCT((Protokoll!$AH$7:$AH$29=A30)*ROW(Protokoll!$D$7:$D$29))-6,),
"")</f>
        <v/>
      </c>
      <c r="D30" s="127" t="str">
        <f ca="1">IF(SUMPRODUCT((Protokoll!$AH$7:$AH$29=A30)*ROW(Protokoll!$D$7:$D$29))&gt;0,
OFFSET(Protokoll!$E$6,SUMPRODUCT((Protokoll!$AH$7:$AH$29=A30)*ROW(Protokoll!$D$7:$D$29))-6,),
"")</f>
        <v/>
      </c>
      <c r="E30" s="128" t="str">
        <f ca="1">IF(SUMPRODUCT((Protokoll!$AH$7:$AH$29=A30)*ROW(Protokoll!$D$7:$D$29))&gt;0,
OFFSET(Protokoll!$F$6,SUMPRODUCT((Protokoll!$AH$7:$AH$29=A30)*ROW(Protokoll!$D$7:$D$29))-6,),
"")</f>
        <v/>
      </c>
      <c r="F30" s="129" t="str">
        <f ca="1">IF(SUMPRODUCT((Protokoll!$AH$7:$AH$29=A30)*ROW(Protokoll!$D$7:$D$29))&gt;0,
OFFSET(Protokoll!$H$6,SUMPRODUCT((Protokoll!$AH$7:$AH$29=A30)*ROW(Protokoll!$D$7:$D$29))-6,),
"")</f>
        <v/>
      </c>
      <c r="G30" s="130" t="str">
        <f ca="1">IF(SUMPRODUCT((Protokoll!$AH$7:$AH$29=A30)*ROW(Protokoll!$D$7:$D$29))&gt;0,
OFFSET(Protokoll!$G$6,SUMPRODUCT((Protokoll!$AH$7:$AH$29=A30)*ROW(Protokoll!$D$7:$D$29))-6,),
"")</f>
        <v/>
      </c>
      <c r="H30" s="131" t="str">
        <f ca="1">IF(SUMPRODUCT((Protokoll!$AH$7:$AH$29=A30)*ROW(Protokoll!$D$7:$D$29))&gt;0,
IF(OFFSET(Protokoll!$P$6,SUMPRODUCT((Protokoll!$AH$7:$AH$29=A30)*ROW(Protokoll!$D$7:$D$29))-6,)&gt;0,OFFSET(Protokoll!$P$6,SUMPRODUCT((Protokoll!$AH$7:$AH$29=A30)*ROW(Protokoll!$D$7:$D$29))-6,),""),
"")</f>
        <v/>
      </c>
      <c r="I30" s="131" t="str">
        <f ca="1">IF(SUMPRODUCT((Protokoll!$AH$7:$AH$29=A30)*ROW(Protokoll!$D$7:$D$29))&gt;0,
IF(OFFSET(Protokoll!$X$6,SUMPRODUCT((Protokoll!$AH$7:$AH$29=A30)*ROW(Protokoll!$D$7:$D$29))-6,)&gt;0,OFFSET(Protokoll!$X$6,SUMPRODUCT((Protokoll!$AH$7:$AH$29=A30)*ROW(Protokoll!$D$7:$D$29))-6,),""),
"")</f>
        <v/>
      </c>
      <c r="J30" s="131" t="str">
        <f ca="1">IF(SUMPRODUCT((Protokoll!$AH$7:$AH$29=A30)*ROW(Protokoll!$D$7:$D$29))&gt;0,
OFFSET(Protokoll!$Z$6,SUMPRODUCT((Protokoll!$AH$7:$AH$29=A30)*ROW(Protokoll!$D$7:$D$29))-6,),
"")</f>
        <v/>
      </c>
      <c r="K30" s="132" t="str">
        <f ca="1">IF(SUMPRODUCT((Protokoll!$AH$7:$AH$29=A30)*ROW(Protokoll!$D$7:$D$29))&gt;0,
OFFSET(Protokoll!$AA$6,SUMPRODUCT((Protokoll!$AH$7:$AH$29=A30)*ROW(Protokoll!$D$7:$D$29))-6,),
"")</f>
        <v/>
      </c>
    </row>
    <row r="31" spans="1:11" s="95" customFormat="1" ht="14" x14ac:dyDescent="0.3">
      <c r="A31" s="72">
        <v>26</v>
      </c>
      <c r="B31" s="127" t="str">
        <f ca="1">IF(SUMPRODUCT((Protokoll!$AH$7:$AH$29=A31)*ROW(Protokoll!$D$7:$D$29))&gt;0,
OFFSET(Protokoll!$C$6,SUMPRODUCT((Protokoll!$AH$7:$AH$29=A31)*ROW(Protokoll!$D$7:$D$29))-6,),
"")&amp;" "&amp;
IF(SUMPRODUCT((Protokoll!$AH$7:$AH$29=A31)*ROW(Protokoll!$D$7:$D$29))&gt;0,
OFFSET(Protokoll!$B$6,SUMPRODUCT((Protokoll!$AH$7:$AH$29=A31)*ROW(Protokoll!$D$7:$D$29))-6,),
"")</f>
        <v xml:space="preserve"> </v>
      </c>
      <c r="C31" s="127" t="str">
        <f ca="1">IF(SUMPRODUCT((Protokoll!$AH$7:$AH$29=A31)*ROW(Protokoll!$D$7:$D$29))&gt;0,
OFFSET(Protokoll!$D$6,SUMPRODUCT((Protokoll!$AH$7:$AH$29=A31)*ROW(Protokoll!$D$7:$D$29))-6,),
"")</f>
        <v/>
      </c>
      <c r="D31" s="127" t="str">
        <f ca="1">IF(SUMPRODUCT((Protokoll!$AH$7:$AH$29=A31)*ROW(Protokoll!$D$7:$D$29))&gt;0,
OFFSET(Protokoll!$E$6,SUMPRODUCT((Protokoll!$AH$7:$AH$29=A31)*ROW(Protokoll!$D$7:$D$29))-6,),
"")</f>
        <v/>
      </c>
      <c r="E31" s="128" t="str">
        <f ca="1">IF(SUMPRODUCT((Protokoll!$AH$7:$AH$29=A31)*ROW(Protokoll!$D$7:$D$29))&gt;0,
OFFSET(Protokoll!$F$6,SUMPRODUCT((Protokoll!$AH$7:$AH$29=A31)*ROW(Protokoll!$D$7:$D$29))-6,),
"")</f>
        <v/>
      </c>
      <c r="F31" s="129" t="str">
        <f ca="1">IF(SUMPRODUCT((Protokoll!$AH$7:$AH$29=A31)*ROW(Protokoll!$D$7:$D$29))&gt;0,
OFFSET(Protokoll!$H$6,SUMPRODUCT((Protokoll!$AH$7:$AH$29=A31)*ROW(Protokoll!$D$7:$D$29))-6,),
"")</f>
        <v/>
      </c>
      <c r="G31" s="130" t="str">
        <f ca="1">IF(SUMPRODUCT((Protokoll!$AH$7:$AH$29=A31)*ROW(Protokoll!$D$7:$D$29))&gt;0,
OFFSET(Protokoll!$G$6,SUMPRODUCT((Protokoll!$AH$7:$AH$29=A31)*ROW(Protokoll!$D$7:$D$29))-6,),
"")</f>
        <v/>
      </c>
      <c r="H31" s="131" t="str">
        <f ca="1">IF(SUMPRODUCT((Protokoll!$AH$7:$AH$29=A31)*ROW(Protokoll!$D$7:$D$29))&gt;0,
IF(OFFSET(Protokoll!$P$6,SUMPRODUCT((Protokoll!$AH$7:$AH$29=A31)*ROW(Protokoll!$D$7:$D$29))-6,)&gt;0,OFFSET(Protokoll!$P$6,SUMPRODUCT((Protokoll!$AH$7:$AH$29=A31)*ROW(Protokoll!$D$7:$D$29))-6,),""),
"")</f>
        <v/>
      </c>
      <c r="I31" s="131" t="str">
        <f ca="1">IF(SUMPRODUCT((Protokoll!$AH$7:$AH$29=A31)*ROW(Protokoll!$D$7:$D$29))&gt;0,
IF(OFFSET(Protokoll!$X$6,SUMPRODUCT((Protokoll!$AH$7:$AH$29=A31)*ROW(Protokoll!$D$7:$D$29))-6,)&gt;0,OFFSET(Protokoll!$X$6,SUMPRODUCT((Protokoll!$AH$7:$AH$29=A31)*ROW(Protokoll!$D$7:$D$29))-6,),""),
"")</f>
        <v/>
      </c>
      <c r="J31" s="131" t="str">
        <f ca="1">IF(SUMPRODUCT((Protokoll!$AH$7:$AH$29=A31)*ROW(Protokoll!$D$7:$D$29))&gt;0,
OFFSET(Protokoll!$Z$6,SUMPRODUCT((Protokoll!$AH$7:$AH$29=A31)*ROW(Protokoll!$D$7:$D$29))-6,),
"")</f>
        <v/>
      </c>
      <c r="K31" s="132" t="str">
        <f ca="1">IF(SUMPRODUCT((Protokoll!$AH$7:$AH$29=A31)*ROW(Protokoll!$D$7:$D$29))&gt;0,
OFFSET(Protokoll!$AA$6,SUMPRODUCT((Protokoll!$AH$7:$AH$29=A31)*ROW(Protokoll!$D$7:$D$29))-6,),
"")</f>
        <v/>
      </c>
    </row>
    <row r="32" spans="1:11" s="95" customFormat="1" ht="14" x14ac:dyDescent="0.3">
      <c r="A32" s="72">
        <v>27</v>
      </c>
      <c r="B32" s="127" t="str">
        <f ca="1">IF(SUMPRODUCT((Protokoll!$AH$7:$AH$29=A32)*ROW(Protokoll!$D$7:$D$29))&gt;0,
OFFSET(Protokoll!$C$6,SUMPRODUCT((Protokoll!$AH$7:$AH$29=A32)*ROW(Protokoll!$D$7:$D$29))-6,),
"")&amp;" "&amp;
IF(SUMPRODUCT((Protokoll!$AH$7:$AH$29=A32)*ROW(Protokoll!$D$7:$D$29))&gt;0,
OFFSET(Protokoll!$B$6,SUMPRODUCT((Protokoll!$AH$7:$AH$29=A32)*ROW(Protokoll!$D$7:$D$29))-6,),
"")</f>
        <v xml:space="preserve"> </v>
      </c>
      <c r="C32" s="127" t="str">
        <f ca="1">IF(SUMPRODUCT((Protokoll!$AH$7:$AH$29=A32)*ROW(Protokoll!$D$7:$D$29))&gt;0,
OFFSET(Protokoll!$D$6,SUMPRODUCT((Protokoll!$AH$7:$AH$29=A32)*ROW(Protokoll!$D$7:$D$29))-6,),
"")</f>
        <v/>
      </c>
      <c r="D32" s="127" t="str">
        <f ca="1">IF(SUMPRODUCT((Protokoll!$AH$7:$AH$29=A32)*ROW(Protokoll!$D$7:$D$29))&gt;0,
OFFSET(Protokoll!$E$6,SUMPRODUCT((Protokoll!$AH$7:$AH$29=A32)*ROW(Protokoll!$D$7:$D$29))-6,),
"")</f>
        <v/>
      </c>
      <c r="E32" s="128" t="str">
        <f ca="1">IF(SUMPRODUCT((Protokoll!$AH$7:$AH$29=A32)*ROW(Protokoll!$D$7:$D$29))&gt;0,
OFFSET(Protokoll!$F$6,SUMPRODUCT((Protokoll!$AH$7:$AH$29=A32)*ROW(Protokoll!$D$7:$D$29))-6,),
"")</f>
        <v/>
      </c>
      <c r="F32" s="129" t="str">
        <f ca="1">IF(SUMPRODUCT((Protokoll!$AH$7:$AH$29=A32)*ROW(Protokoll!$D$7:$D$29))&gt;0,
OFFSET(Protokoll!$H$6,SUMPRODUCT((Protokoll!$AH$7:$AH$29=A32)*ROW(Protokoll!$D$7:$D$29))-6,),
"")</f>
        <v/>
      </c>
      <c r="G32" s="130" t="str">
        <f ca="1">IF(SUMPRODUCT((Protokoll!$AH$7:$AH$29=A32)*ROW(Protokoll!$D$7:$D$29))&gt;0,
OFFSET(Protokoll!$G$6,SUMPRODUCT((Protokoll!$AH$7:$AH$29=A32)*ROW(Protokoll!$D$7:$D$29))-6,),
"")</f>
        <v/>
      </c>
      <c r="H32" s="131" t="str">
        <f ca="1">IF(SUMPRODUCT((Protokoll!$AH$7:$AH$29=A32)*ROW(Protokoll!$D$7:$D$29))&gt;0,
IF(OFFSET(Protokoll!$P$6,SUMPRODUCT((Protokoll!$AH$7:$AH$29=A32)*ROW(Protokoll!$D$7:$D$29))-6,)&gt;0,OFFSET(Protokoll!$P$6,SUMPRODUCT((Protokoll!$AH$7:$AH$29=A32)*ROW(Protokoll!$D$7:$D$29))-6,),""),
"")</f>
        <v/>
      </c>
      <c r="I32" s="131" t="str">
        <f ca="1">IF(SUMPRODUCT((Protokoll!$AH$7:$AH$29=A32)*ROW(Protokoll!$D$7:$D$29))&gt;0,
IF(OFFSET(Protokoll!$X$6,SUMPRODUCT((Protokoll!$AH$7:$AH$29=A32)*ROW(Protokoll!$D$7:$D$29))-6,)&gt;0,OFFSET(Protokoll!$X$6,SUMPRODUCT((Protokoll!$AH$7:$AH$29=A32)*ROW(Protokoll!$D$7:$D$29))-6,),""),
"")</f>
        <v/>
      </c>
      <c r="J32" s="131" t="str">
        <f ca="1">IF(SUMPRODUCT((Protokoll!$AH$7:$AH$29=A32)*ROW(Protokoll!$D$7:$D$29))&gt;0,
OFFSET(Protokoll!$Z$6,SUMPRODUCT((Protokoll!$AH$7:$AH$29=A32)*ROW(Protokoll!$D$7:$D$29))-6,),
"")</f>
        <v/>
      </c>
      <c r="K32" s="132" t="str">
        <f ca="1">IF(SUMPRODUCT((Protokoll!$AH$7:$AH$29=A32)*ROW(Protokoll!$D$7:$D$29))&gt;0,
OFFSET(Protokoll!$AA$6,SUMPRODUCT((Protokoll!$AH$7:$AH$29=A32)*ROW(Protokoll!$D$7:$D$29))-6,),
"")</f>
        <v/>
      </c>
    </row>
    <row r="33" spans="1:11" s="95" customFormat="1" ht="14" x14ac:dyDescent="0.3">
      <c r="A33" s="72">
        <v>28</v>
      </c>
      <c r="B33" s="127" t="str">
        <f ca="1">IF(SUMPRODUCT((Protokoll!$AH$7:$AH$29=A33)*ROW(Protokoll!$D$7:$D$29))&gt;0,
OFFSET(Protokoll!$C$6,SUMPRODUCT((Protokoll!$AH$7:$AH$29=A33)*ROW(Protokoll!$D$7:$D$29))-6,),
"")&amp;" "&amp;
IF(SUMPRODUCT((Protokoll!$AH$7:$AH$29=A33)*ROW(Protokoll!$D$7:$D$29))&gt;0,
OFFSET(Protokoll!$B$6,SUMPRODUCT((Protokoll!$AH$7:$AH$29=A33)*ROW(Protokoll!$D$7:$D$29))-6,),
"")</f>
        <v xml:space="preserve"> </v>
      </c>
      <c r="C33" s="127" t="str">
        <f ca="1">IF(SUMPRODUCT((Protokoll!$AH$7:$AH$29=A33)*ROW(Protokoll!$D$7:$D$29))&gt;0,
OFFSET(Protokoll!$D$6,SUMPRODUCT((Protokoll!$AH$7:$AH$29=A33)*ROW(Protokoll!$D$7:$D$29))-6,),
"")</f>
        <v/>
      </c>
      <c r="D33" s="127" t="str">
        <f ca="1">IF(SUMPRODUCT((Protokoll!$AH$7:$AH$29=A33)*ROW(Protokoll!$D$7:$D$29))&gt;0,
OFFSET(Protokoll!$E$6,SUMPRODUCT((Protokoll!$AH$7:$AH$29=A33)*ROW(Protokoll!$D$7:$D$29))-6,),
"")</f>
        <v/>
      </c>
      <c r="E33" s="128" t="str">
        <f ca="1">IF(SUMPRODUCT((Protokoll!$AH$7:$AH$29=A33)*ROW(Protokoll!$D$7:$D$29))&gt;0,
OFFSET(Protokoll!$F$6,SUMPRODUCT((Protokoll!$AH$7:$AH$29=A33)*ROW(Protokoll!$D$7:$D$29))-6,),
"")</f>
        <v/>
      </c>
      <c r="F33" s="129" t="str">
        <f ca="1">IF(SUMPRODUCT((Protokoll!$AH$7:$AH$29=A33)*ROW(Protokoll!$D$7:$D$29))&gt;0,
OFFSET(Protokoll!$H$6,SUMPRODUCT((Protokoll!$AH$7:$AH$29=A33)*ROW(Protokoll!$D$7:$D$29))-6,),
"")</f>
        <v/>
      </c>
      <c r="G33" s="130" t="str">
        <f ca="1">IF(SUMPRODUCT((Protokoll!$AH$7:$AH$29=A33)*ROW(Protokoll!$D$7:$D$29))&gt;0,
OFFSET(Protokoll!$G$6,SUMPRODUCT((Protokoll!$AH$7:$AH$29=A33)*ROW(Protokoll!$D$7:$D$29))-6,),
"")</f>
        <v/>
      </c>
      <c r="H33" s="131" t="str">
        <f ca="1">IF(SUMPRODUCT((Protokoll!$AH$7:$AH$29=A33)*ROW(Protokoll!$D$7:$D$29))&gt;0,
IF(OFFSET(Protokoll!$P$6,SUMPRODUCT((Protokoll!$AH$7:$AH$29=A33)*ROW(Protokoll!$D$7:$D$29))-6,)&gt;0,OFFSET(Protokoll!$P$6,SUMPRODUCT((Protokoll!$AH$7:$AH$29=A33)*ROW(Protokoll!$D$7:$D$29))-6,),""),
"")</f>
        <v/>
      </c>
      <c r="I33" s="131" t="str">
        <f ca="1">IF(SUMPRODUCT((Protokoll!$AH$7:$AH$29=A33)*ROW(Protokoll!$D$7:$D$29))&gt;0,
IF(OFFSET(Protokoll!$X$6,SUMPRODUCT((Protokoll!$AH$7:$AH$29=A33)*ROW(Protokoll!$D$7:$D$29))-6,)&gt;0,OFFSET(Protokoll!$X$6,SUMPRODUCT((Protokoll!$AH$7:$AH$29=A33)*ROW(Protokoll!$D$7:$D$29))-6,),""),
"")</f>
        <v/>
      </c>
      <c r="J33" s="131" t="str">
        <f ca="1">IF(SUMPRODUCT((Protokoll!$AH$7:$AH$29=A33)*ROW(Protokoll!$D$7:$D$29))&gt;0,
OFFSET(Protokoll!$Z$6,SUMPRODUCT((Protokoll!$AH$7:$AH$29=A33)*ROW(Protokoll!$D$7:$D$29))-6,),
"")</f>
        <v/>
      </c>
      <c r="K33" s="132" t="str">
        <f ca="1">IF(SUMPRODUCT((Protokoll!$AH$7:$AH$29=A33)*ROW(Protokoll!$D$7:$D$29))&gt;0,
OFFSET(Protokoll!$AA$6,SUMPRODUCT((Protokoll!$AH$7:$AH$29=A33)*ROW(Protokoll!$D$7:$D$29))-6,),
"")</f>
        <v/>
      </c>
    </row>
    <row r="34" spans="1:11" s="95" customFormat="1" ht="14" x14ac:dyDescent="0.3">
      <c r="A34" s="72">
        <v>29</v>
      </c>
      <c r="B34" s="127" t="str">
        <f ca="1">IF(SUMPRODUCT((Protokoll!$AH$7:$AH$29=A34)*ROW(Protokoll!$D$7:$D$29))&gt;0,
OFFSET(Protokoll!$C$6,SUMPRODUCT((Protokoll!$AH$7:$AH$29=A34)*ROW(Protokoll!$D$7:$D$29))-6,),
"")&amp;" "&amp;
IF(SUMPRODUCT((Protokoll!$AH$7:$AH$29=A34)*ROW(Protokoll!$D$7:$D$29))&gt;0,
OFFSET(Protokoll!$B$6,SUMPRODUCT((Protokoll!$AH$7:$AH$29=A34)*ROW(Protokoll!$D$7:$D$29))-6,),
"")</f>
        <v xml:space="preserve"> </v>
      </c>
      <c r="C34" s="127" t="str">
        <f ca="1">IF(SUMPRODUCT((Protokoll!$AH$7:$AH$29=A34)*ROW(Protokoll!$D$7:$D$29))&gt;0,
OFFSET(Protokoll!$D$6,SUMPRODUCT((Protokoll!$AH$7:$AH$29=A34)*ROW(Protokoll!$D$7:$D$29))-6,),
"")</f>
        <v/>
      </c>
      <c r="D34" s="127" t="str">
        <f ca="1">IF(SUMPRODUCT((Protokoll!$AH$7:$AH$29=A34)*ROW(Protokoll!$D$7:$D$29))&gt;0,
OFFSET(Protokoll!$E$6,SUMPRODUCT((Protokoll!$AH$7:$AH$29=A34)*ROW(Protokoll!$D$7:$D$29))-6,),
"")</f>
        <v/>
      </c>
      <c r="E34" s="128" t="str">
        <f ca="1">IF(SUMPRODUCT((Protokoll!$AH$7:$AH$29=A34)*ROW(Protokoll!$D$7:$D$29))&gt;0,
OFFSET(Protokoll!$F$6,SUMPRODUCT((Protokoll!$AH$7:$AH$29=A34)*ROW(Protokoll!$D$7:$D$29))-6,),
"")</f>
        <v/>
      </c>
      <c r="F34" s="129" t="str">
        <f ca="1">IF(SUMPRODUCT((Protokoll!$AH$7:$AH$29=A34)*ROW(Protokoll!$D$7:$D$29))&gt;0,
OFFSET(Protokoll!$H$6,SUMPRODUCT((Protokoll!$AH$7:$AH$29=A34)*ROW(Protokoll!$D$7:$D$29))-6,),
"")</f>
        <v/>
      </c>
      <c r="G34" s="130" t="str">
        <f ca="1">IF(SUMPRODUCT((Protokoll!$AH$7:$AH$29=A34)*ROW(Protokoll!$D$7:$D$29))&gt;0,
OFFSET(Protokoll!$G$6,SUMPRODUCT((Protokoll!$AH$7:$AH$29=A34)*ROW(Protokoll!$D$7:$D$29))-6,),
"")</f>
        <v/>
      </c>
      <c r="H34" s="131" t="str">
        <f ca="1">IF(SUMPRODUCT((Protokoll!$AH$7:$AH$29=A34)*ROW(Protokoll!$D$7:$D$29))&gt;0,
IF(OFFSET(Protokoll!$P$6,SUMPRODUCT((Protokoll!$AH$7:$AH$29=A34)*ROW(Protokoll!$D$7:$D$29))-6,)&gt;0,OFFSET(Protokoll!$P$6,SUMPRODUCT((Protokoll!$AH$7:$AH$29=A34)*ROW(Protokoll!$D$7:$D$29))-6,),""),
"")</f>
        <v/>
      </c>
      <c r="I34" s="131" t="str">
        <f ca="1">IF(SUMPRODUCT((Protokoll!$AH$7:$AH$29=A34)*ROW(Protokoll!$D$7:$D$29))&gt;0,
IF(OFFSET(Protokoll!$X$6,SUMPRODUCT((Protokoll!$AH$7:$AH$29=A34)*ROW(Protokoll!$D$7:$D$29))-6,)&gt;0,OFFSET(Protokoll!$X$6,SUMPRODUCT((Protokoll!$AH$7:$AH$29=A34)*ROW(Protokoll!$D$7:$D$29))-6,),""),
"")</f>
        <v/>
      </c>
      <c r="J34" s="131" t="str">
        <f ca="1">IF(SUMPRODUCT((Protokoll!$AH$7:$AH$29=A34)*ROW(Protokoll!$D$7:$D$29))&gt;0,
OFFSET(Protokoll!$Z$6,SUMPRODUCT((Protokoll!$AH$7:$AH$29=A34)*ROW(Protokoll!$D$7:$D$29))-6,),
"")</f>
        <v/>
      </c>
      <c r="K34" s="132" t="str">
        <f ca="1">IF(SUMPRODUCT((Protokoll!$AH$7:$AH$29=A34)*ROW(Protokoll!$D$7:$D$29))&gt;0,
OFFSET(Protokoll!$AA$6,SUMPRODUCT((Protokoll!$AH$7:$AH$29=A34)*ROW(Protokoll!$D$7:$D$29))-6,),
"")</f>
        <v/>
      </c>
    </row>
    <row r="35" spans="1:11" s="95" customFormat="1" ht="14" x14ac:dyDescent="0.3">
      <c r="A35" s="72">
        <v>30</v>
      </c>
      <c r="B35" s="127" t="str">
        <f ca="1">IF(SUMPRODUCT((Protokoll!$AH$7:$AH$29=A35)*ROW(Protokoll!$D$7:$D$29))&gt;0,
OFFSET(Protokoll!$C$6,SUMPRODUCT((Protokoll!$AH$7:$AH$29=A35)*ROW(Protokoll!$D$7:$D$29))-6,),
"")&amp;" "&amp;
IF(SUMPRODUCT((Protokoll!$AH$7:$AH$29=A35)*ROW(Protokoll!$D$7:$D$29))&gt;0,
OFFSET(Protokoll!$B$6,SUMPRODUCT((Protokoll!$AH$7:$AH$29=A35)*ROW(Protokoll!$D$7:$D$29))-6,),
"")</f>
        <v xml:space="preserve"> </v>
      </c>
      <c r="C35" s="127" t="str">
        <f ca="1">IF(SUMPRODUCT((Protokoll!$AH$7:$AH$29=A35)*ROW(Protokoll!$D$7:$D$29))&gt;0,
OFFSET(Protokoll!$D$6,SUMPRODUCT((Protokoll!$AH$7:$AH$29=A35)*ROW(Protokoll!$D$7:$D$29))-6,),
"")</f>
        <v/>
      </c>
      <c r="D35" s="127" t="str">
        <f ca="1">IF(SUMPRODUCT((Protokoll!$AH$7:$AH$29=A35)*ROW(Protokoll!$D$7:$D$29))&gt;0,
OFFSET(Protokoll!$E$6,SUMPRODUCT((Protokoll!$AH$7:$AH$29=A35)*ROW(Protokoll!$D$7:$D$29))-6,),
"")</f>
        <v/>
      </c>
      <c r="E35" s="128" t="str">
        <f ca="1">IF(SUMPRODUCT((Protokoll!$AH$7:$AH$29=A35)*ROW(Protokoll!$D$7:$D$29))&gt;0,
OFFSET(Protokoll!$F$6,SUMPRODUCT((Protokoll!$AH$7:$AH$29=A35)*ROW(Protokoll!$D$7:$D$29))-6,),
"")</f>
        <v/>
      </c>
      <c r="F35" s="129" t="str">
        <f ca="1">IF(SUMPRODUCT((Protokoll!$AH$7:$AH$29=A35)*ROW(Protokoll!$D$7:$D$29))&gt;0,
OFFSET(Protokoll!$H$6,SUMPRODUCT((Protokoll!$AH$7:$AH$29=A35)*ROW(Protokoll!$D$7:$D$29))-6,),
"")</f>
        <v/>
      </c>
      <c r="G35" s="130" t="str">
        <f ca="1">IF(SUMPRODUCT((Protokoll!$AH$7:$AH$29=A35)*ROW(Protokoll!$D$7:$D$29))&gt;0,
OFFSET(Protokoll!$G$6,SUMPRODUCT((Protokoll!$AH$7:$AH$29=A35)*ROW(Protokoll!$D$7:$D$29))-6,),
"")</f>
        <v/>
      </c>
      <c r="H35" s="131" t="str">
        <f ca="1">IF(SUMPRODUCT((Protokoll!$AH$7:$AH$29=A35)*ROW(Protokoll!$D$7:$D$29))&gt;0,
IF(OFFSET(Protokoll!$P$6,SUMPRODUCT((Protokoll!$AH$7:$AH$29=A35)*ROW(Protokoll!$D$7:$D$29))-6,)&gt;0,OFFSET(Protokoll!$P$6,SUMPRODUCT((Protokoll!$AH$7:$AH$29=A35)*ROW(Protokoll!$D$7:$D$29))-6,),""),
"")</f>
        <v/>
      </c>
      <c r="I35" s="131" t="str">
        <f ca="1">IF(SUMPRODUCT((Protokoll!$AH$7:$AH$29=A35)*ROW(Protokoll!$D$7:$D$29))&gt;0,
IF(OFFSET(Protokoll!$X$6,SUMPRODUCT((Protokoll!$AH$7:$AH$29=A35)*ROW(Protokoll!$D$7:$D$29))-6,)&gt;0,OFFSET(Protokoll!$X$6,SUMPRODUCT((Protokoll!$AH$7:$AH$29=A35)*ROW(Protokoll!$D$7:$D$29))-6,),""),
"")</f>
        <v/>
      </c>
      <c r="J35" s="131" t="str">
        <f ca="1">IF(SUMPRODUCT((Protokoll!$AH$7:$AH$29=A35)*ROW(Protokoll!$D$7:$D$29))&gt;0,
OFFSET(Protokoll!$Z$6,SUMPRODUCT((Protokoll!$AH$7:$AH$29=A35)*ROW(Protokoll!$D$7:$D$29))-6,),
"")</f>
        <v/>
      </c>
      <c r="K35" s="132" t="str">
        <f ca="1">IF(SUMPRODUCT((Protokoll!$AH$7:$AH$29=A35)*ROW(Protokoll!$D$7:$D$29))&gt;0,
OFFSET(Protokoll!$AA$6,SUMPRODUCT((Protokoll!$AH$7:$AH$29=A35)*ROW(Protokoll!$D$7:$D$29))-6,),
"")</f>
        <v/>
      </c>
    </row>
    <row r="36" spans="1:11" s="95" customFormat="1" ht="14" x14ac:dyDescent="0.3">
      <c r="A36" s="71"/>
      <c r="E36" s="71"/>
      <c r="K36" s="96"/>
    </row>
    <row r="37" spans="1:11" s="95" customFormat="1" ht="14" x14ac:dyDescent="0.3">
      <c r="A37" s="71"/>
      <c r="E37" s="71"/>
      <c r="K37" s="96"/>
    </row>
    <row r="38" spans="1:11" s="95" customFormat="1" ht="14" x14ac:dyDescent="0.3">
      <c r="A38" s="71"/>
      <c r="E38" s="71"/>
      <c r="K38" s="96"/>
    </row>
    <row r="39" spans="1:11" s="95" customFormat="1" ht="14" x14ac:dyDescent="0.3">
      <c r="A39" s="71"/>
      <c r="E39" s="71"/>
      <c r="K39" s="96"/>
    </row>
    <row r="40" spans="1:11" s="95" customFormat="1" ht="14" x14ac:dyDescent="0.3">
      <c r="A40" s="71"/>
      <c r="E40" s="71"/>
      <c r="K40" s="96"/>
    </row>
    <row r="41" spans="1:11" s="95" customFormat="1" ht="14" x14ac:dyDescent="0.3">
      <c r="A41" s="71"/>
      <c r="E41" s="71"/>
      <c r="K41" s="96"/>
    </row>
    <row r="42" spans="1:11" s="95" customFormat="1" ht="14" x14ac:dyDescent="0.3">
      <c r="A42" s="71"/>
      <c r="E42" s="71"/>
      <c r="K42" s="96"/>
    </row>
  </sheetData>
  <sheetProtection algorithmName="SHA-512" hashValue="F4WTn6tMAgmXaYNK1N0X3UuWief1n6AphXE4BfCCiR9RchTgSpxf3YX82Bp7AOxlJb+9gx5EhZG8a1kWX2iMOQ==" saltValue="0E8S3iMJ/WJ6NdOGK4VLqw==" spinCount="100000" sheet="1" sort="0"/>
  <mergeCells count="2">
    <mergeCell ref="A3:B3"/>
    <mergeCell ref="E3:F3"/>
  </mergeCells>
  <phoneticPr fontId="0" type="noConversion"/>
  <pageMargins left="0.19685039370078741" right="0.19685039370078741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1</vt:i4>
      </vt:variant>
    </vt:vector>
  </HeadingPairs>
  <TitlesOfParts>
    <vt:vector size="9" baseType="lpstr">
      <vt:lpstr>PDC</vt:lpstr>
      <vt:lpstr>Modifs</vt:lpstr>
      <vt:lpstr>Sinc</vt:lpstr>
      <vt:lpstr>Data</vt:lpstr>
      <vt:lpstr>Protokoll</vt:lpstr>
      <vt:lpstr>Start_Départ</vt:lpstr>
      <vt:lpstr>Abwaage_Pesée</vt:lpstr>
      <vt:lpstr>Rangliste_classement</vt:lpstr>
      <vt:lpstr>Protokoll!Zone_d_impression</vt:lpstr>
    </vt:vector>
  </TitlesOfParts>
  <Company>Helvetia Patria Versicherungen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Tobler;Urs Kern</dc:creator>
  <cp:lastModifiedBy>Krähenbühl Géraud</cp:lastModifiedBy>
  <cp:lastPrinted>2021-06-03T07:23:16Z</cp:lastPrinted>
  <dcterms:created xsi:type="dcterms:W3CDTF">2003-09-29T06:22:27Z</dcterms:created>
  <dcterms:modified xsi:type="dcterms:W3CDTF">2024-03-15T08:18:52Z</dcterms:modified>
</cp:coreProperties>
</file>